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mc:AlternateContent xmlns:mc="http://schemas.openxmlformats.org/markup-compatibility/2006">
    <mc:Choice Requires="x15">
      <x15ac:absPath xmlns:x15ac="http://schemas.microsoft.com/office/spreadsheetml/2010/11/ac" url="https://lampforum.sharepoint.com/sites/LaborMobilityPartnerships/Shared Documents/01 Demonstrations/03 FinCorps/05_Initiatives/01_Mobility Finance Network/03_Webinar Series/June, 2026/Uploads/"/>
    </mc:Choice>
  </mc:AlternateContent>
  <xr:revisionPtr revIDLastSave="585" documentId="8_{5CA0DBFB-CD45-464C-AF08-DC219AD66612}" xr6:coauthVersionLast="47" xr6:coauthVersionMax="47" xr10:uidLastSave="{21D3B9DE-FC6F-A74E-B8E4-0BEC48FBF949}"/>
  <bookViews>
    <workbookView xWindow="4640" yWindow="600" windowWidth="34540" windowHeight="26320" tabRatio="816" xr2:uid="{00000000-000D-0000-FFFF-FFFF00000000}"/>
  </bookViews>
  <sheets>
    <sheet name="Attrition Expense Approximator" sheetId="12" r:id="rId1"/>
    <sheet name="Calcuations_Hidden" sheetId="46" state="hidden" r:id="rId2"/>
  </sheets>
  <definedNames>
    <definedName name="DateModelStartIn" localSheetId="0">'Attrition Expense Approximator'!#REF!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2" l="1"/>
  <c r="C42" i="12"/>
  <c r="C43" i="12"/>
  <c r="C44" i="12"/>
  <c r="C45" i="12"/>
  <c r="C46" i="12"/>
  <c r="C47" i="12"/>
  <c r="C41" i="12"/>
  <c r="A18" i="46"/>
  <c r="A27" i="46" s="1"/>
  <c r="A19" i="46"/>
  <c r="A28" i="46" s="1"/>
  <c r="A20" i="46"/>
  <c r="A29" i="46" s="1"/>
  <c r="A21" i="46"/>
  <c r="A30" i="46" s="1"/>
  <c r="A22" i="46"/>
  <c r="A31" i="46" s="1"/>
  <c r="A23" i="46"/>
  <c r="A32" i="46" s="1"/>
  <c r="A17" i="46"/>
  <c r="A26" i="46" s="1"/>
  <c r="J20" i="12"/>
  <c r="K20" i="12"/>
  <c r="D46" i="12"/>
  <c r="C8" i="46"/>
  <c r="B4" i="46"/>
  <c r="B5" i="46"/>
  <c r="B6" i="46"/>
  <c r="B7" i="46"/>
  <c r="B8" i="46"/>
  <c r="B3" i="46"/>
  <c r="C4" i="46"/>
  <c r="C5" i="46"/>
  <c r="C6" i="46"/>
  <c r="C7" i="46"/>
  <c r="C3" i="46"/>
  <c r="L23" i="12"/>
  <c r="J16" i="12"/>
  <c r="J17" i="12"/>
  <c r="J18" i="12"/>
  <c r="J19" i="12"/>
  <c r="J21" i="12"/>
  <c r="J15" i="12"/>
  <c r="A4" i="46"/>
  <c r="A5" i="46"/>
  <c r="A6" i="46"/>
  <c r="A7" i="46"/>
  <c r="A3" i="46"/>
  <c r="K16" i="12"/>
  <c r="K17" i="12"/>
  <c r="K18" i="12"/>
  <c r="K19" i="12"/>
  <c r="K15" i="12"/>
  <c r="D42" i="12"/>
  <c r="D43" i="12"/>
  <c r="D44" i="12"/>
  <c r="D45" i="12"/>
  <c r="D41" i="12"/>
  <c r="M23" i="12" l="1"/>
  <c r="D10" i="46"/>
  <c r="D5" i="46"/>
  <c r="D6" i="46"/>
  <c r="D8" i="46"/>
  <c r="D3" i="46"/>
  <c r="D4" i="46"/>
  <c r="D7" i="46"/>
  <c r="A8" i="46"/>
  <c r="K21" i="12"/>
  <c r="D9" i="46" l="1"/>
  <c r="G47" i="12"/>
  <c r="G49" i="12" s="1"/>
  <c r="M16" i="12" l="1"/>
  <c r="M17" i="12"/>
  <c r="M18" i="12"/>
  <c r="M19" i="12"/>
  <c r="M20" i="12"/>
  <c r="M21" i="12"/>
  <c r="L21" i="12"/>
  <c r="B32" i="46"/>
  <c r="C32" i="46" s="1"/>
  <c r="D32" i="46" s="1"/>
  <c r="F20" i="12"/>
  <c r="M24" i="12" s="1"/>
  <c r="M15" i="12"/>
  <c r="G46" i="12"/>
  <c r="L20" i="12" s="1"/>
  <c r="B31" i="46" l="1"/>
  <c r="C31" i="46" s="1"/>
  <c r="D31" i="46" s="1"/>
  <c r="M22" i="12"/>
  <c r="G45" i="12"/>
  <c r="L19" i="12" s="1"/>
  <c r="B30" i="46" l="1"/>
  <c r="C30" i="46" s="1"/>
  <c r="D30" i="46" s="1"/>
  <c r="G48" i="12" l="1"/>
  <c r="G44" i="12" l="1"/>
  <c r="L18" i="12" s="1"/>
  <c r="B29" i="46" l="1"/>
  <c r="C29" i="46" s="1"/>
  <c r="D29" i="46" s="1"/>
  <c r="G43" i="12"/>
  <c r="L17" i="12" s="1"/>
  <c r="G42" i="12" l="1"/>
  <c r="L16" i="12" s="1"/>
  <c r="B28" i="46"/>
  <c r="C28" i="46" s="1"/>
  <c r="D28" i="46" s="1"/>
  <c r="B27" i="46" l="1"/>
  <c r="C27" i="46" s="1"/>
  <c r="D27" i="46" s="1"/>
  <c r="G41" i="12"/>
  <c r="L15" i="12" s="1"/>
  <c r="B26" i="46" l="1"/>
  <c r="C26" i="46" s="1"/>
  <c r="D26" i="46" s="1"/>
  <c r="L24" i="12" s="1"/>
  <c r="D11" i="46" s="1"/>
  <c r="D13" i="46" s="1"/>
  <c r="F53" i="12"/>
  <c r="M25" i="12"/>
  <c r="M27" i="12" s="1"/>
  <c r="L22" i="12"/>
  <c r="F52" i="12"/>
  <c r="L25" i="12" l="1"/>
  <c r="L27" i="12" l="1"/>
  <c r="L30" i="12" s="1"/>
  <c r="L33" i="12"/>
</calcChain>
</file>

<file path=xl/sharedStrings.xml><?xml version="1.0" encoding="utf-8"?>
<sst xmlns="http://schemas.openxmlformats.org/spreadsheetml/2006/main" count="90" uniqueCount="88">
  <si>
    <t>Expense modeling tool for mobility pipelines</t>
  </si>
  <si>
    <t>© Mobility Finance Network</t>
  </si>
  <si>
    <t xml:space="preserve">Input </t>
  </si>
  <si>
    <t xml:space="preserve">Calculation </t>
  </si>
  <si>
    <t>Step 1. Annual Overhead Costs</t>
  </si>
  <si>
    <t>Expense Calculator</t>
  </si>
  <si>
    <t>Organizational Overhead</t>
  </si>
  <si>
    <t>With Attrition</t>
  </si>
  <si>
    <t>Cost of operations for all related activities</t>
  </si>
  <si>
    <t>Overhead costs per cohort</t>
  </si>
  <si>
    <t>Number of workers placed per cohort (est.)</t>
  </si>
  <si>
    <t>Stage when cohort expenses are incurred</t>
  </si>
  <si>
    <t>Stage 2</t>
  </si>
  <si>
    <t>Number of cohorts deployed by year</t>
  </si>
  <si>
    <t>Sub Total</t>
  </si>
  <si>
    <t>Overhead at Org Level</t>
  </si>
  <si>
    <t>Step 2. Variable Pipeline Costs per Candidate</t>
  </si>
  <si>
    <t>Overhead Across Cohorts</t>
  </si>
  <si>
    <t>Total Cost to Organization</t>
  </si>
  <si>
    <t>Stage Names</t>
  </si>
  <si>
    <t>Per Person Cost at Step</t>
  </si>
  <si>
    <t>Stage 1</t>
  </si>
  <si>
    <t>Expense per Placed Participant</t>
  </si>
  <si>
    <t>Stage 3</t>
  </si>
  <si>
    <t>Stage 4</t>
  </si>
  <si>
    <t>Stage 5</t>
  </si>
  <si>
    <t>Stage 6</t>
  </si>
  <si>
    <t>Stage 7</t>
  </si>
  <si>
    <t>Participant starts working</t>
  </si>
  <si>
    <t>Assumes No Attrition</t>
  </si>
  <si>
    <t>Step 3. Candidate Retention Funnel</t>
  </si>
  <si>
    <t>Final Placements Desired at Year End</t>
  </si>
  <si>
    <t>Rounding</t>
  </si>
  <si>
    <t>Number Workers</t>
  </si>
  <si>
    <t>Participant retained - 1 year</t>
  </si>
  <si>
    <t xml:space="preserve">Calculated Overall Mobility Rate </t>
  </si>
  <si>
    <t>(From registered participants to placed workers)</t>
  </si>
  <si>
    <t>(From registered participants to retained workers)</t>
  </si>
  <si>
    <t>Cost Per</t>
  </si>
  <si>
    <t>End Goal</t>
  </si>
  <si>
    <t>Theoretical</t>
  </si>
  <si>
    <t>Overhead</t>
  </si>
  <si>
    <t>Cohort Overhead</t>
  </si>
  <si>
    <t>Total</t>
  </si>
  <si>
    <t>[Select One]</t>
  </si>
  <si>
    <t>Cohort Costs</t>
  </si>
  <si>
    <t>Participants</t>
  </si>
  <si>
    <t>Number Cohort Calculation</t>
  </si>
  <si>
    <t>Cost Due to Cohorts</t>
  </si>
  <si>
    <t>Registration</t>
  </si>
  <si>
    <t>Skilling (Language Learning)</t>
  </si>
  <si>
    <t>Travel</t>
  </si>
  <si>
    <t>Counseling</t>
  </si>
  <si>
    <t>Job matching</t>
  </si>
  <si>
    <t xml:space="preserve">Calculated 1 Year Retention Rate </t>
  </si>
  <si>
    <t>Special notes or instructions</t>
  </si>
  <si>
    <t>Instructions and notes</t>
  </si>
  <si>
    <t>Select Dropdown</t>
  </si>
  <si>
    <t>number of decimals to round to</t>
  </si>
  <si>
    <t>(this can affect calculations if you export data)</t>
  </si>
  <si>
    <t>Goal for final placements</t>
  </si>
  <si>
    <t>Key</t>
  </si>
  <si>
    <t>Automatically calculated figures (do not change these cells)</t>
  </si>
  <si>
    <t>(per person breakeven number if employer pays upon placement)</t>
  </si>
  <si>
    <t>Difference per Placement</t>
  </si>
  <si>
    <t>Expenses</t>
  </si>
  <si>
    <t>Variable Costs By Stage</t>
  </si>
  <si>
    <r>
      <t xml:space="preserve">No Attrition </t>
    </r>
    <r>
      <rPr>
        <sz val="12"/>
        <color rgb="FF002E2F"/>
        <rFont val="Calibri"/>
        <family val="2"/>
      </rPr>
      <t>(Theoretical)</t>
    </r>
  </si>
  <si>
    <t>(the difference between a 100% retention model and our projected reality - per placement)</t>
  </si>
  <si>
    <t>Variable Program Costs Per Placed Participant:</t>
  </si>
  <si>
    <r>
      <t xml:space="preserve">Cohort Overhead </t>
    </r>
    <r>
      <rPr>
        <sz val="12"/>
        <color rgb="FF002E2F"/>
        <rFont val="Calibri"/>
        <family val="2"/>
      </rPr>
      <t>(cost per a set quantity of participants - e.g. a language teacher is contracted when X candidates are enrolled)</t>
    </r>
  </si>
  <si>
    <t>Retention Rates (going into stage)</t>
  </si>
  <si>
    <t>Stages (auto populates from Step 2.)</t>
  </si>
  <si>
    <t>[Enter % of people placed who will be retained at 1 year]</t>
  </si>
  <si>
    <t>Participant retained - 3 months</t>
  </si>
  <si>
    <t>[Enter % of people placed who will be retained at 3 months]</t>
  </si>
  <si>
    <t>Admin/Visa Processing</t>
  </si>
  <si>
    <t>(N/A)</t>
  </si>
  <si>
    <t>Difference in Pipeline Expense Budget</t>
  </si>
  <si>
    <t>Candidates who must begin process at Stage 1 for you to reach your worker placement goal</t>
  </si>
  <si>
    <t>Input your own data into these cells</t>
  </si>
  <si>
    <r>
      <t>[Enter % of people</t>
    </r>
    <r>
      <rPr>
        <b/>
        <sz val="12"/>
        <color rgb="FF002E2F"/>
        <rFont val="Calibri"/>
        <family val="2"/>
      </rPr>
      <t xml:space="preserve"> from Stage 1</t>
    </r>
    <r>
      <rPr>
        <sz val="12"/>
        <color rgb="FF002E2F"/>
        <rFont val="Calibri"/>
        <family val="2"/>
      </rPr>
      <t xml:space="preserve"> who will successfully continue to begin Stage 2]</t>
    </r>
  </si>
  <si>
    <r>
      <t>[Enter % of people</t>
    </r>
    <r>
      <rPr>
        <b/>
        <sz val="12"/>
        <color rgb="FF002E2F"/>
        <rFont val="Calibri"/>
        <family val="2"/>
      </rPr>
      <t xml:space="preserve"> from Stage 2</t>
    </r>
    <r>
      <rPr>
        <sz val="12"/>
        <color rgb="FF002E2F"/>
        <rFont val="Calibri"/>
        <family val="2"/>
      </rPr>
      <t xml:space="preserve"> who will successfully continue to begin Stage 3]</t>
    </r>
  </si>
  <si>
    <r>
      <t>[Enter % of people</t>
    </r>
    <r>
      <rPr>
        <b/>
        <sz val="12"/>
        <color rgb="FF002E2F"/>
        <rFont val="Calibri"/>
        <family val="2"/>
      </rPr>
      <t xml:space="preserve"> from Stage 3</t>
    </r>
    <r>
      <rPr>
        <sz val="12"/>
        <color rgb="FF002E2F"/>
        <rFont val="Calibri"/>
        <family val="2"/>
      </rPr>
      <t xml:space="preserve"> who will successfully continue to begin Stage 4]</t>
    </r>
  </si>
  <si>
    <r>
      <t>[Enter % of people</t>
    </r>
    <r>
      <rPr>
        <b/>
        <sz val="12"/>
        <color rgb="FF002E2F"/>
        <rFont val="Calibri"/>
        <family val="2"/>
      </rPr>
      <t xml:space="preserve"> from Stage 4</t>
    </r>
    <r>
      <rPr>
        <sz val="12"/>
        <color rgb="FF002E2F"/>
        <rFont val="Calibri"/>
        <family val="2"/>
      </rPr>
      <t xml:space="preserve"> who will successfully continue to begin Stage 5]</t>
    </r>
  </si>
  <si>
    <r>
      <t>[Enter % of people</t>
    </r>
    <r>
      <rPr>
        <b/>
        <sz val="12"/>
        <color rgb="FF002E2F"/>
        <rFont val="Calibri"/>
        <family val="2"/>
      </rPr>
      <t xml:space="preserve"> from Stage 5</t>
    </r>
    <r>
      <rPr>
        <sz val="12"/>
        <color rgb="FF002E2F"/>
        <rFont val="Calibri"/>
        <family val="2"/>
      </rPr>
      <t xml:space="preserve"> who will successfully continue to begin Stage 6]</t>
    </r>
  </si>
  <si>
    <t>For customizations, reach out to: mfn@lampforum.org</t>
  </si>
  <si>
    <r>
      <rPr>
        <b/>
        <sz val="12"/>
        <color theme="1"/>
        <rFont val="Calibri"/>
        <family val="2"/>
      </rPr>
      <t xml:space="preserve">Welcome to the MFN's unit cost modeling tool and tutorial. </t>
    </r>
    <r>
      <rPr>
        <sz val="12"/>
        <color theme="1"/>
        <rFont val="Calibri"/>
        <family val="2"/>
      </rPr>
      <t xml:space="preserve"> Please note that every pipeline is different, and there are infinite ways to calculate these costs. (You may have multiple types of cohort costs - or you may have many more stages in your process than shown here.) This tool aims to provide a generalized insight into how to think about these costs, rather than one precise measure that will fit all pipelines.  Feel free to customize this tool to your own needs, or to reach out to the MFN team to inquire about customization services in our network.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</si>
</sst>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_-* #,##0.00_-;\-* #,##0.00_-;_-* &quot;-&quot;??_-;_-@_-"/>
    <numFmt numFmtId="165" formatCode="_(* #,##0_);_(* \(#,##0\);_(* &quot;-&quot;??_);_(@_)"/>
    <numFmt numFmtId="166" formatCode="#,##0_);[Red]\(#,##0\);\-_)"/>
    <numFmt numFmtId="167" formatCode="#,##0\ ;[Red]\(#,##0\);\-\ "/>
    <numFmt numFmtId="168" formatCode="_(&quot;$&quot;* #,##0_);_(&quot;$&quot;* \(#,##0\);_(&quot;$&quot;* &quot;-&quot;??_);_(@_)"/>
    <numFmt numFmtId="169" formatCode="_(* #,##0.0_);_(* \(#,##0.0\);_(* &quot;-&quot;??_);_(@_)"/>
  </numFmts>
  <fonts count="3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5"/>
      <color theme="3"/>
      <name val="Calibri"/>
      <family val="2"/>
      <scheme val="minor"/>
    </font>
    <font>
      <sz val="10"/>
      <color rgb="FF685040"/>
      <name val="Arial"/>
      <family val="2"/>
    </font>
    <font>
      <b/>
      <sz val="12"/>
      <color theme="1"/>
      <name val="Calibri"/>
      <family val="2"/>
      <scheme val="minor"/>
    </font>
    <font>
      <u/>
      <sz val="12"/>
      <color theme="10"/>
      <name val="Calibri"/>
      <family val="2"/>
      <scheme val="minor"/>
    </font>
    <font>
      <u/>
      <sz val="11"/>
      <color theme="10"/>
      <name val="Calibri"/>
      <family val="2"/>
      <scheme val="minor"/>
    </font>
    <font>
      <sz val="12"/>
      <color theme="1"/>
      <name val="Calibri"/>
      <family val="2"/>
    </font>
    <font>
      <sz val="20"/>
      <color rgb="FF002E2F"/>
      <name val="Calibri"/>
      <family val="2"/>
    </font>
    <font>
      <sz val="12"/>
      <color rgb="FF163DFF"/>
      <name val="Calibri"/>
      <family val="2"/>
    </font>
    <font>
      <sz val="12"/>
      <color theme="0"/>
      <name val="Calibri"/>
      <family val="2"/>
    </font>
    <font>
      <sz val="20"/>
      <color theme="0"/>
      <name val="Calibri"/>
      <family val="2"/>
    </font>
    <font>
      <b/>
      <sz val="12"/>
      <color rgb="FF002E2F"/>
      <name val="Calibri"/>
      <family val="2"/>
    </font>
    <font>
      <b/>
      <sz val="12"/>
      <color theme="1"/>
      <name val="Calibri"/>
      <family val="2"/>
    </font>
    <font>
      <sz val="12"/>
      <name val="Calibri"/>
      <family val="2"/>
    </font>
    <font>
      <sz val="12"/>
      <color rgb="FFFF4800"/>
      <name val="Calibri"/>
      <family val="2"/>
    </font>
    <font>
      <b/>
      <sz val="12"/>
      <color rgb="FF0D6D53"/>
      <name val="Calibri"/>
      <family val="2"/>
    </font>
    <font>
      <sz val="12"/>
      <color theme="4"/>
      <name val="Calibri"/>
      <family val="2"/>
    </font>
    <font>
      <sz val="11"/>
      <color theme="1"/>
      <name val="Calibri"/>
      <family val="2"/>
    </font>
    <font>
      <b/>
      <sz val="12"/>
      <color rgb="FF163DFF"/>
      <name val="Calibri"/>
      <family val="2"/>
    </font>
    <font>
      <i/>
      <sz val="12"/>
      <color rgb="FFFF4800"/>
      <name val="Calibri"/>
      <family val="2"/>
    </font>
    <font>
      <sz val="12"/>
      <color rgb="FF002E2F"/>
      <name val="Calibri"/>
      <family val="2"/>
    </font>
    <font>
      <b/>
      <sz val="12"/>
      <color indexed="30"/>
      <name val="Calibri"/>
      <family val="2"/>
    </font>
    <font>
      <b/>
      <sz val="12"/>
      <color rgb="FFFF4800"/>
      <name val="Calibri"/>
      <family val="2"/>
    </font>
    <font>
      <i/>
      <sz val="12"/>
      <color rgb="FF002E2F"/>
      <name val="Calibri"/>
      <family val="2"/>
    </font>
    <font>
      <sz val="12"/>
      <color theme="0" tint="-0.499984740745262"/>
      <name val="Calibri"/>
      <family val="2"/>
    </font>
    <font>
      <sz val="12"/>
      <color rgb="FFFF0000"/>
      <name val="Calibri"/>
      <family val="2"/>
    </font>
    <font>
      <sz val="12"/>
      <color indexed="63"/>
      <name val="Calibri"/>
      <family val="2"/>
    </font>
    <font>
      <i/>
      <sz val="12"/>
      <color indexed="63"/>
      <name val="Calibri"/>
      <family val="2"/>
    </font>
  </fonts>
  <fills count="7">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rgb="FF002E2F"/>
        <bgColor indexed="64"/>
      </patternFill>
    </fill>
    <fill>
      <patternFill patternType="solid">
        <fgColor rgb="FFE6FFF8"/>
        <bgColor indexed="64"/>
      </patternFill>
    </fill>
    <fill>
      <patternFill patternType="solid">
        <fgColor theme="0" tint="-4.9989318521683403E-2"/>
        <bgColor indexed="64"/>
      </patternFill>
    </fill>
  </fills>
  <borders count="30">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2"/>
      </left>
      <right style="thin">
        <color indexed="62"/>
      </right>
      <top style="thin">
        <color indexed="62"/>
      </top>
      <bottom style="thin">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rgb="FFFF4800"/>
      </left>
      <right/>
      <top style="thin">
        <color rgb="FFFF4800"/>
      </top>
      <bottom/>
      <diagonal/>
    </border>
    <border>
      <left/>
      <right/>
      <top style="thin">
        <color rgb="FFFF4800"/>
      </top>
      <bottom/>
      <diagonal/>
    </border>
    <border>
      <left/>
      <right style="thin">
        <color rgb="FFFF4800"/>
      </right>
      <top style="thin">
        <color rgb="FFFF4800"/>
      </top>
      <bottom/>
      <diagonal/>
    </border>
    <border>
      <left style="thin">
        <color rgb="FFFF4800"/>
      </left>
      <right/>
      <top/>
      <bottom/>
      <diagonal/>
    </border>
    <border>
      <left/>
      <right style="thin">
        <color rgb="FFFF4800"/>
      </right>
      <top/>
      <bottom/>
      <diagonal/>
    </border>
    <border>
      <left style="thin">
        <color rgb="FFFF4800"/>
      </left>
      <right/>
      <top/>
      <bottom style="thin">
        <color rgb="FFFF4800"/>
      </bottom>
      <diagonal/>
    </border>
    <border>
      <left/>
      <right/>
      <top/>
      <bottom style="thin">
        <color rgb="FFFF4800"/>
      </bottom>
      <diagonal/>
    </border>
    <border>
      <left/>
      <right style="thin">
        <color rgb="FFFF4800"/>
      </right>
      <top/>
      <bottom style="thin">
        <color rgb="FFFF4800"/>
      </bottom>
      <diagonal/>
    </border>
    <border>
      <left style="thin">
        <color theme="1"/>
      </left>
      <right style="thin">
        <color theme="1"/>
      </right>
      <top style="thin">
        <color theme="1"/>
      </top>
      <bottom style="thin">
        <color theme="1"/>
      </bottom>
      <diagonal/>
    </border>
    <border>
      <left/>
      <right/>
      <top/>
      <bottom style="thin">
        <color theme="1"/>
      </bottom>
      <diagonal/>
    </border>
    <border>
      <left style="thin">
        <color rgb="FFFF4800"/>
      </left>
      <right/>
      <top style="thin">
        <color rgb="FFFF4800"/>
      </top>
      <bottom style="thin">
        <color rgb="FFFF4800"/>
      </bottom>
      <diagonal/>
    </border>
    <border>
      <left/>
      <right style="thin">
        <color rgb="FFFF4800"/>
      </right>
      <top style="thin">
        <color rgb="FFFF4800"/>
      </top>
      <bottom style="thin">
        <color rgb="FFFF4800"/>
      </bottom>
      <diagonal/>
    </border>
    <border>
      <left/>
      <right/>
      <top style="thin">
        <color theme="1"/>
      </top>
      <bottom style="medium">
        <color theme="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rgb="FFFF4800"/>
      </left>
      <right style="thick">
        <color rgb="FFFF4800"/>
      </right>
      <top style="thick">
        <color rgb="FFFF4800"/>
      </top>
      <bottom style="thick">
        <color rgb="FFFF4800"/>
      </bottom>
      <diagonal/>
    </border>
  </borders>
  <cellStyleXfs count="22">
    <xf numFmtId="0" fontId="0" fillId="0" borderId="0"/>
    <xf numFmtId="43" fontId="5" fillId="0" borderId="0" applyFont="0" applyFill="0" applyBorder="0" applyAlignment="0" applyProtection="0"/>
    <xf numFmtId="9" fontId="5" fillId="0" borderId="0" applyFont="0" applyFill="0" applyBorder="0" applyAlignment="0" applyProtection="0"/>
    <xf numFmtId="0" fontId="6" fillId="0" borderId="1" applyNumberFormat="0" applyFill="0" applyAlignment="0" applyProtection="0"/>
    <xf numFmtId="0" fontId="4" fillId="0" borderId="0"/>
    <xf numFmtId="166" fontId="7" fillId="3" borderId="3" applyNumberFormat="0" applyAlignment="0" applyProtection="0">
      <alignment vertical="top"/>
    </xf>
    <xf numFmtId="164" fontId="4"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164" fontId="5"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0" fontId="1" fillId="0" borderId="0"/>
    <xf numFmtId="44" fontId="5" fillId="0" borderId="0" applyFont="0" applyFill="0" applyBorder="0" applyAlignment="0" applyProtection="0"/>
  </cellStyleXfs>
  <cellXfs count="161">
    <xf numFmtId="0" fontId="0" fillId="0" borderId="0" xfId="0"/>
    <xf numFmtId="0" fontId="8" fillId="0" borderId="0" xfId="0" applyFont="1"/>
    <xf numFmtId="6" fontId="0" fillId="0" borderId="0" xfId="0" applyNumberFormat="1"/>
    <xf numFmtId="43" fontId="0" fillId="0" borderId="0" xfId="0" applyNumberFormat="1"/>
    <xf numFmtId="43" fontId="8" fillId="0" borderId="0" xfId="0" applyNumberFormat="1" applyFont="1"/>
    <xf numFmtId="168" fontId="0" fillId="0" borderId="0" xfId="21" applyNumberFormat="1" applyFont="1"/>
    <xf numFmtId="0" fontId="11" fillId="2" borderId="0" xfId="0" applyFont="1" applyFill="1"/>
    <xf numFmtId="0" fontId="11" fillId="2" borderId="13" xfId="0" applyFont="1" applyFill="1" applyBorder="1"/>
    <xf numFmtId="0" fontId="11" fillId="2" borderId="14" xfId="0" applyFont="1" applyFill="1" applyBorder="1"/>
    <xf numFmtId="0" fontId="12" fillId="2" borderId="14" xfId="0" applyFont="1" applyFill="1" applyBorder="1" applyAlignment="1">
      <alignment horizontal="left" vertical="center" indent="15"/>
    </xf>
    <xf numFmtId="0" fontId="13" fillId="2" borderId="14" xfId="0" applyFont="1" applyFill="1" applyBorder="1"/>
    <xf numFmtId="0" fontId="11" fillId="2" borderId="15" xfId="0" applyFont="1" applyFill="1" applyBorder="1"/>
    <xf numFmtId="0" fontId="11" fillId="0" borderId="0" xfId="0" applyFont="1"/>
    <xf numFmtId="0" fontId="14" fillId="0" borderId="0" xfId="0" applyFont="1" applyAlignment="1">
      <alignment horizontal="left" vertical="center"/>
    </xf>
    <xf numFmtId="0" fontId="14" fillId="4" borderId="16" xfId="0" applyFont="1" applyFill="1" applyBorder="1" applyAlignment="1">
      <alignment horizontal="left" vertical="center"/>
    </xf>
    <xf numFmtId="0" fontId="15" fillId="4" borderId="0" xfId="0" applyFont="1" applyFill="1" applyAlignment="1">
      <alignment horizontal="left" vertical="center"/>
    </xf>
    <xf numFmtId="0" fontId="14" fillId="4" borderId="0" xfId="0" applyFont="1" applyFill="1" applyAlignment="1">
      <alignment horizontal="left" vertical="center"/>
    </xf>
    <xf numFmtId="0" fontId="14" fillId="4" borderId="17" xfId="0" applyFont="1" applyFill="1" applyBorder="1" applyAlignment="1">
      <alignment horizontal="left" vertical="center"/>
    </xf>
    <xf numFmtId="0" fontId="11" fillId="0" borderId="0" xfId="4" applyFont="1"/>
    <xf numFmtId="0" fontId="11" fillId="6" borderId="16" xfId="4" applyFont="1" applyFill="1" applyBorder="1"/>
    <xf numFmtId="0" fontId="11" fillId="6" borderId="0" xfId="4" applyFont="1" applyFill="1"/>
    <xf numFmtId="0" fontId="11" fillId="6" borderId="17" xfId="4" applyFont="1" applyFill="1" applyBorder="1"/>
    <xf numFmtId="0" fontId="16" fillId="6" borderId="0" xfId="4" applyFont="1" applyFill="1"/>
    <xf numFmtId="0" fontId="11" fillId="6" borderId="0" xfId="4" applyFont="1" applyFill="1" applyAlignment="1">
      <alignment horizontal="right"/>
    </xf>
    <xf numFmtId="0" fontId="16" fillId="6" borderId="0" xfId="3" applyFont="1" applyFill="1" applyBorder="1"/>
    <xf numFmtId="0" fontId="20" fillId="6" borderId="0" xfId="3" applyFont="1" applyFill="1" applyBorder="1"/>
    <xf numFmtId="0" fontId="11" fillId="6" borderId="0" xfId="0" applyFont="1" applyFill="1"/>
    <xf numFmtId="0" fontId="11" fillId="0" borderId="5" xfId="4" applyFont="1" applyBorder="1"/>
    <xf numFmtId="0" fontId="11" fillId="0" borderId="6" xfId="4" applyFont="1" applyBorder="1"/>
    <xf numFmtId="167" fontId="21" fillId="0" borderId="6" xfId="5" applyNumberFormat="1" applyFont="1" applyFill="1" applyBorder="1" applyAlignment="1" applyProtection="1">
      <alignment vertical="center"/>
    </xf>
    <xf numFmtId="167" fontId="21" fillId="0" borderId="7" xfId="5" applyNumberFormat="1" applyFont="1" applyFill="1" applyBorder="1" applyAlignment="1" applyProtection="1">
      <alignment vertical="center"/>
    </xf>
    <xf numFmtId="0" fontId="11" fillId="6" borderId="17" xfId="0" applyFont="1" applyFill="1" applyBorder="1"/>
    <xf numFmtId="167" fontId="21" fillId="0" borderId="0" xfId="5" applyNumberFormat="1" applyFont="1" applyFill="1" applyBorder="1" applyAlignment="1" applyProtection="1">
      <alignment vertical="center"/>
    </xf>
    <xf numFmtId="167" fontId="21" fillId="0" borderId="12" xfId="5" applyNumberFormat="1" applyFont="1" applyFill="1" applyBorder="1" applyAlignment="1" applyProtection="1">
      <alignment vertical="center"/>
    </xf>
    <xf numFmtId="0" fontId="11" fillId="2" borderId="16" xfId="0" applyFont="1" applyFill="1" applyBorder="1"/>
    <xf numFmtId="0" fontId="11" fillId="2" borderId="17" xfId="4" applyFont="1" applyFill="1" applyBorder="1"/>
    <xf numFmtId="6" fontId="13" fillId="5" borderId="2" xfId="21" applyNumberFormat="1" applyFont="1" applyFill="1" applyBorder="1"/>
    <xf numFmtId="0" fontId="22" fillId="0" borderId="0" xfId="4" applyFont="1"/>
    <xf numFmtId="0" fontId="11" fillId="0" borderId="8" xfId="4" applyFont="1" applyBorder="1"/>
    <xf numFmtId="165" fontId="13" fillId="5" borderId="2" xfId="1" applyNumberFormat="1" applyFont="1" applyFill="1" applyBorder="1"/>
    <xf numFmtId="0" fontId="23" fillId="5" borderId="2" xfId="4" applyFont="1" applyFill="1" applyBorder="1" applyAlignment="1">
      <alignment horizontal="right"/>
    </xf>
    <xf numFmtId="167" fontId="24" fillId="0" borderId="12" xfId="5" applyNumberFormat="1" applyFont="1" applyFill="1" applyBorder="1" applyAlignment="1" applyProtection="1">
      <alignment vertical="center"/>
    </xf>
    <xf numFmtId="165" fontId="25" fillId="0" borderId="2" xfId="1" applyNumberFormat="1" applyFont="1" applyFill="1" applyBorder="1"/>
    <xf numFmtId="43" fontId="13" fillId="0" borderId="9" xfId="1" applyFont="1" applyFill="1" applyBorder="1"/>
    <xf numFmtId="0" fontId="11" fillId="0" borderId="10" xfId="4" applyFont="1" applyBorder="1"/>
    <xf numFmtId="167" fontId="21" fillId="0" borderId="10" xfId="5" applyNumberFormat="1" applyFont="1" applyFill="1" applyBorder="1" applyAlignment="1" applyProtection="1">
      <alignment vertical="center"/>
    </xf>
    <xf numFmtId="167" fontId="21" fillId="0" borderId="11" xfId="5" applyNumberFormat="1" applyFont="1" applyFill="1" applyBorder="1" applyAlignment="1" applyProtection="1">
      <alignment vertical="center"/>
    </xf>
    <xf numFmtId="43" fontId="13" fillId="6" borderId="0" xfId="1" applyFont="1" applyFill="1" applyBorder="1"/>
    <xf numFmtId="167" fontId="21" fillId="6" borderId="0" xfId="5" applyNumberFormat="1" applyFont="1" applyFill="1" applyBorder="1" applyAlignment="1" applyProtection="1">
      <alignment vertical="center"/>
    </xf>
    <xf numFmtId="0" fontId="26" fillId="0" borderId="6" xfId="4" applyFont="1" applyBorder="1"/>
    <xf numFmtId="0" fontId="11" fillId="0" borderId="6" xfId="4" applyFont="1" applyBorder="1" applyAlignment="1">
      <alignment horizontal="right"/>
    </xf>
    <xf numFmtId="0" fontId="11" fillId="0" borderId="7" xfId="4" applyFont="1" applyBorder="1" applyAlignment="1">
      <alignment horizontal="right"/>
    </xf>
    <xf numFmtId="0" fontId="11" fillId="0" borderId="0" xfId="4" applyFont="1" applyAlignment="1">
      <alignment horizontal="center"/>
    </xf>
    <xf numFmtId="0" fontId="11" fillId="0" borderId="12" xfId="4" applyFont="1" applyBorder="1"/>
    <xf numFmtId="0" fontId="13" fillId="5" borderId="2" xfId="4" applyFont="1" applyFill="1" applyBorder="1"/>
    <xf numFmtId="165" fontId="11" fillId="0" borderId="0" xfId="4" applyNumberFormat="1" applyFont="1" applyAlignment="1">
      <alignment horizontal="center" vertical="center"/>
    </xf>
    <xf numFmtId="168" fontId="13" fillId="5" borderId="2" xfId="21" applyNumberFormat="1" applyFont="1" applyFill="1" applyBorder="1"/>
    <xf numFmtId="0" fontId="14" fillId="2" borderId="17" xfId="0" applyFont="1" applyFill="1" applyBorder="1"/>
    <xf numFmtId="0" fontId="14" fillId="6" borderId="17" xfId="0" applyFont="1" applyFill="1" applyBorder="1"/>
    <xf numFmtId="0" fontId="24" fillId="2" borderId="17" xfId="0" applyFont="1" applyFill="1" applyBorder="1"/>
    <xf numFmtId="0" fontId="27" fillId="2" borderId="0" xfId="0" applyFont="1" applyFill="1"/>
    <xf numFmtId="0" fontId="17" fillId="0" borderId="0" xfId="4" applyFont="1" applyAlignment="1">
      <alignment horizontal="right"/>
    </xf>
    <xf numFmtId="0" fontId="11" fillId="2" borderId="0" xfId="4" applyFont="1" applyFill="1"/>
    <xf numFmtId="0" fontId="11" fillId="0" borderId="9" xfId="4" applyFont="1" applyBorder="1"/>
    <xf numFmtId="0" fontId="11" fillId="0" borderId="11" xfId="4" applyFont="1" applyBorder="1"/>
    <xf numFmtId="0" fontId="22" fillId="2" borderId="18" xfId="4" applyFont="1" applyFill="1" applyBorder="1"/>
    <xf numFmtId="0" fontId="22" fillId="2" borderId="19" xfId="4" applyFont="1" applyFill="1" applyBorder="1"/>
    <xf numFmtId="0" fontId="22" fillId="2" borderId="20" xfId="4" applyFont="1" applyFill="1" applyBorder="1"/>
    <xf numFmtId="0" fontId="22" fillId="6" borderId="0" xfId="4" applyFont="1" applyFill="1"/>
    <xf numFmtId="0" fontId="16" fillId="0" borderId="0" xfId="4" applyFont="1"/>
    <xf numFmtId="167" fontId="21" fillId="5" borderId="2" xfId="5" applyNumberFormat="1" applyFont="1" applyFill="1" applyBorder="1" applyAlignment="1" applyProtection="1">
      <alignment vertical="center"/>
    </xf>
    <xf numFmtId="167" fontId="28" fillId="0" borderId="12" xfId="5" applyNumberFormat="1" applyFont="1" applyFill="1" applyBorder="1" applyAlignment="1" applyProtection="1">
      <alignment vertical="center"/>
    </xf>
    <xf numFmtId="0" fontId="25" fillId="0" borderId="0" xfId="4" applyFont="1" applyAlignment="1">
      <alignment horizontal="right"/>
    </xf>
    <xf numFmtId="0" fontId="11" fillId="0" borderId="0" xfId="4" applyFont="1" applyAlignment="1">
      <alignment horizontal="right"/>
    </xf>
    <xf numFmtId="0" fontId="11" fillId="0" borderId="12" xfId="4" applyFont="1" applyBorder="1" applyAlignment="1">
      <alignment horizontal="right"/>
    </xf>
    <xf numFmtId="0" fontId="26" fillId="0" borderId="0" xfId="4" applyFont="1"/>
    <xf numFmtId="0" fontId="16" fillId="0" borderId="0" xfId="4" applyFont="1" applyAlignment="1">
      <alignment horizontal="left"/>
    </xf>
    <xf numFmtId="0" fontId="11" fillId="0" borderId="0" xfId="4" applyFont="1" applyAlignment="1">
      <alignment horizontal="left" indent="1"/>
    </xf>
    <xf numFmtId="0" fontId="19" fillId="0" borderId="0" xfId="4" applyFont="1" applyAlignment="1">
      <alignment horizontal="left" indent="1"/>
    </xf>
    <xf numFmtId="0" fontId="27" fillId="0" borderId="0" xfId="4" applyFont="1" applyAlignment="1">
      <alignment horizontal="left"/>
    </xf>
    <xf numFmtId="9" fontId="13" fillId="5" borderId="2" xfId="2" applyFont="1" applyFill="1" applyBorder="1" applyAlignment="1">
      <alignment horizontal="center"/>
    </xf>
    <xf numFmtId="0" fontId="19" fillId="0" borderId="0" xfId="4" applyFont="1" applyAlignment="1">
      <alignment horizontal="right"/>
    </xf>
    <xf numFmtId="0" fontId="29" fillId="0" borderId="0" xfId="4" applyFont="1"/>
    <xf numFmtId="0" fontId="30" fillId="0" borderId="0" xfId="4" applyFont="1" applyAlignment="1">
      <alignment horizontal="left" indent="1"/>
    </xf>
    <xf numFmtId="0" fontId="30" fillId="0" borderId="0" xfId="4" applyFont="1" applyAlignment="1">
      <alignment horizontal="left"/>
    </xf>
    <xf numFmtId="9" fontId="21" fillId="0" borderId="0" xfId="2" applyFont="1" applyFill="1" applyBorder="1" applyAlignment="1">
      <alignment horizontal="center"/>
    </xf>
    <xf numFmtId="43" fontId="18" fillId="0" borderId="0" xfId="4" applyNumberFormat="1" applyFont="1"/>
    <xf numFmtId="0" fontId="31" fillId="0" borderId="10" xfId="4" applyFont="1" applyBorder="1"/>
    <xf numFmtId="0" fontId="32" fillId="0" borderId="10" xfId="4" applyFont="1" applyBorder="1"/>
    <xf numFmtId="9" fontId="18" fillId="2" borderId="10" xfId="2" applyFont="1" applyFill="1" applyBorder="1" applyAlignment="1" applyProtection="1">
      <alignment horizontal="center" vertical="center"/>
    </xf>
    <xf numFmtId="0" fontId="11" fillId="0" borderId="10" xfId="4" applyFont="1" applyBorder="1" applyAlignment="1">
      <alignment horizontal="right"/>
    </xf>
    <xf numFmtId="0" fontId="11" fillId="6" borderId="18" xfId="4" applyFont="1" applyFill="1" applyBorder="1"/>
    <xf numFmtId="0" fontId="11" fillId="6" borderId="19" xfId="4" applyFont="1" applyFill="1" applyBorder="1"/>
    <xf numFmtId="167" fontId="21" fillId="6" borderId="19" xfId="5" applyNumberFormat="1" applyFont="1" applyFill="1" applyBorder="1" applyAlignment="1" applyProtection="1">
      <alignment vertical="center"/>
    </xf>
    <xf numFmtId="167" fontId="11" fillId="6" borderId="19" xfId="5" applyNumberFormat="1" applyFont="1" applyFill="1" applyBorder="1" applyAlignment="1" applyProtection="1">
      <alignment horizontal="right" vertical="center"/>
    </xf>
    <xf numFmtId="0" fontId="30" fillId="6" borderId="19" xfId="4" applyFont="1" applyFill="1" applyBorder="1"/>
    <xf numFmtId="0" fontId="11" fillId="6" borderId="20" xfId="4" applyFont="1" applyFill="1" applyBorder="1"/>
    <xf numFmtId="167" fontId="11" fillId="0" borderId="0" xfId="5" applyNumberFormat="1" applyFont="1" applyFill="1" applyBorder="1" applyAlignment="1" applyProtection="1">
      <alignment horizontal="right" vertical="center"/>
    </xf>
    <xf numFmtId="0" fontId="30" fillId="0" borderId="0" xfId="4" applyFont="1"/>
    <xf numFmtId="0" fontId="31" fillId="6" borderId="0" xfId="4" applyFont="1" applyFill="1"/>
    <xf numFmtId="0" fontId="32" fillId="6" borderId="0" xfId="4" applyFont="1" applyFill="1"/>
    <xf numFmtId="9" fontId="18" fillId="6" borderId="0" xfId="2" applyFont="1" applyFill="1" applyBorder="1" applyAlignment="1" applyProtection="1">
      <alignment horizontal="center" vertical="center"/>
    </xf>
    <xf numFmtId="167" fontId="19" fillId="6" borderId="19" xfId="5" applyNumberFormat="1" applyFont="1" applyFill="1" applyBorder="1" applyAlignment="1" applyProtection="1">
      <alignment vertical="center"/>
    </xf>
    <xf numFmtId="0" fontId="11" fillId="2" borderId="16" xfId="0" applyFont="1" applyFill="1" applyBorder="1" applyAlignment="1">
      <alignment horizontal="left" indent="1"/>
    </xf>
    <xf numFmtId="0" fontId="11" fillId="2" borderId="16" xfId="0" applyFont="1" applyFill="1" applyBorder="1" applyAlignment="1">
      <alignment horizontal="left" indent="3"/>
    </xf>
    <xf numFmtId="0" fontId="17" fillId="2" borderId="16" xfId="0" applyFont="1" applyFill="1" applyBorder="1" applyAlignment="1">
      <alignment horizontal="left" indent="1"/>
    </xf>
    <xf numFmtId="167" fontId="21" fillId="2" borderId="0" xfId="5" applyNumberFormat="1" applyFont="1" applyFill="1" applyBorder="1" applyAlignment="1" applyProtection="1">
      <alignment vertical="center"/>
    </xf>
    <xf numFmtId="0" fontId="25" fillId="0" borderId="0" xfId="4" applyFont="1" applyAlignment="1">
      <alignment horizontal="center"/>
    </xf>
    <xf numFmtId="0" fontId="16" fillId="0" borderId="8" xfId="4" applyFont="1" applyBorder="1" applyAlignment="1">
      <alignment horizontal="left" indent="1"/>
    </xf>
    <xf numFmtId="0" fontId="16" fillId="0" borderId="0" xfId="4" applyFont="1" applyAlignment="1">
      <alignment horizontal="right"/>
    </xf>
    <xf numFmtId="0" fontId="16" fillId="2" borderId="22" xfId="0" applyFont="1" applyFill="1" applyBorder="1" applyAlignment="1">
      <alignment horizontal="left" indent="1"/>
    </xf>
    <xf numFmtId="0" fontId="16" fillId="2" borderId="22" xfId="0" applyFont="1" applyFill="1" applyBorder="1"/>
    <xf numFmtId="0" fontId="25" fillId="2" borderId="0" xfId="0" applyFont="1" applyFill="1" applyAlignment="1">
      <alignment horizontal="left" indent="1"/>
    </xf>
    <xf numFmtId="0" fontId="25" fillId="0" borderId="0" xfId="4" applyFont="1"/>
    <xf numFmtId="0" fontId="16" fillId="2" borderId="25" xfId="0" applyFont="1" applyFill="1" applyBorder="1" applyAlignment="1">
      <alignment horizontal="left" indent="1"/>
    </xf>
    <xf numFmtId="0" fontId="25" fillId="0" borderId="25" xfId="4" applyFont="1" applyBorder="1"/>
    <xf numFmtId="0" fontId="16" fillId="2" borderId="0" xfId="0" applyFont="1" applyFill="1" applyAlignment="1">
      <alignment horizontal="left"/>
    </xf>
    <xf numFmtId="0" fontId="25" fillId="2" borderId="0" xfId="0" applyFont="1" applyFill="1" applyAlignment="1">
      <alignment horizontal="left"/>
    </xf>
    <xf numFmtId="0" fontId="25" fillId="2" borderId="0" xfId="0" applyFont="1" applyFill="1" applyAlignment="1">
      <alignment horizontal="left" indent="3"/>
    </xf>
    <xf numFmtId="0" fontId="25" fillId="2" borderId="0" xfId="0" applyFont="1" applyFill="1"/>
    <xf numFmtId="168" fontId="25" fillId="2" borderId="0" xfId="21" applyNumberFormat="1" applyFont="1" applyFill="1" applyBorder="1"/>
    <xf numFmtId="0" fontId="16" fillId="0" borderId="22" xfId="4" applyFont="1" applyBorder="1"/>
    <xf numFmtId="168" fontId="16" fillId="2" borderId="22" xfId="0" applyNumberFormat="1" applyFont="1" applyFill="1" applyBorder="1"/>
    <xf numFmtId="6" fontId="25" fillId="2" borderId="0" xfId="0" applyNumberFormat="1" applyFont="1" applyFill="1"/>
    <xf numFmtId="168" fontId="16" fillId="2" borderId="25" xfId="0" applyNumberFormat="1" applyFont="1" applyFill="1" applyBorder="1"/>
    <xf numFmtId="168" fontId="16" fillId="2" borderId="21" xfId="0" applyNumberFormat="1" applyFont="1" applyFill="1" applyBorder="1"/>
    <xf numFmtId="0" fontId="25" fillId="2" borderId="0" xfId="0" applyFont="1" applyFill="1" applyAlignment="1">
      <alignment horizontal="left" vertical="top" wrapText="1"/>
    </xf>
    <xf numFmtId="0" fontId="25" fillId="2" borderId="0" xfId="0" applyFont="1" applyFill="1" applyAlignment="1">
      <alignment vertical="top" wrapText="1"/>
    </xf>
    <xf numFmtId="0" fontId="27" fillId="2" borderId="0" xfId="0" applyFont="1" applyFill="1" applyAlignment="1">
      <alignment horizontal="left"/>
    </xf>
    <xf numFmtId="0" fontId="25" fillId="0" borderId="0" xfId="4" applyFont="1" applyAlignment="1">
      <alignment horizontal="left" indent="1"/>
    </xf>
    <xf numFmtId="0" fontId="28" fillId="0" borderId="0" xfId="4" applyFont="1"/>
    <xf numFmtId="9" fontId="25" fillId="2" borderId="4" xfId="2" applyFont="1" applyFill="1" applyBorder="1" applyAlignment="1" applyProtection="1">
      <alignment horizontal="center" vertical="center"/>
    </xf>
    <xf numFmtId="0" fontId="16" fillId="0" borderId="2" xfId="4" applyFont="1" applyBorder="1"/>
    <xf numFmtId="169" fontId="25" fillId="2" borderId="2" xfId="4" applyNumberFormat="1" applyFont="1" applyFill="1" applyBorder="1" applyAlignment="1">
      <alignment horizontal="left" indent="2"/>
    </xf>
    <xf numFmtId="0" fontId="25" fillId="0" borderId="8" xfId="4" applyFont="1" applyBorder="1" applyAlignment="1">
      <alignment horizontal="right" indent="1"/>
    </xf>
    <xf numFmtId="0" fontId="25" fillId="0" borderId="2" xfId="4" applyFont="1" applyBorder="1"/>
    <xf numFmtId="0" fontId="25" fillId="0" borderId="8" xfId="4" applyFont="1" applyBorder="1"/>
    <xf numFmtId="165" fontId="16" fillId="0" borderId="0" xfId="4" applyNumberFormat="1" applyFont="1" applyAlignment="1">
      <alignment horizontal="right"/>
    </xf>
    <xf numFmtId="168" fontId="16" fillId="0" borderId="2" xfId="21" applyNumberFormat="1" applyFont="1" applyBorder="1"/>
    <xf numFmtId="0" fontId="25" fillId="0" borderId="8" xfId="4" applyFont="1" applyBorder="1" applyAlignment="1">
      <alignment horizontal="left" indent="1"/>
    </xf>
    <xf numFmtId="0" fontId="25" fillId="6" borderId="0" xfId="4" applyFont="1" applyFill="1"/>
    <xf numFmtId="9" fontId="13" fillId="5" borderId="26" xfId="2" applyFont="1" applyFill="1" applyBorder="1" applyAlignment="1">
      <alignment horizontal="center"/>
    </xf>
    <xf numFmtId="169" fontId="25" fillId="2" borderId="27" xfId="4" applyNumberFormat="1" applyFont="1" applyFill="1" applyBorder="1" applyAlignment="1">
      <alignment horizontal="left" indent="2"/>
    </xf>
    <xf numFmtId="169" fontId="25" fillId="2" borderId="28" xfId="4" applyNumberFormat="1" applyFont="1" applyFill="1" applyBorder="1" applyAlignment="1">
      <alignment horizontal="left" indent="2"/>
    </xf>
    <xf numFmtId="169" fontId="16" fillId="2" borderId="29" xfId="4" applyNumberFormat="1" applyFont="1" applyFill="1" applyBorder="1" applyAlignment="1">
      <alignment horizontal="left" indent="2"/>
    </xf>
    <xf numFmtId="165" fontId="23" fillId="5" borderId="29" xfId="1" applyNumberFormat="1" applyFont="1" applyFill="1" applyBorder="1" applyAlignment="1">
      <alignment horizontal="right"/>
    </xf>
    <xf numFmtId="0" fontId="19" fillId="0" borderId="12" xfId="4" applyFont="1" applyBorder="1"/>
    <xf numFmtId="168" fontId="16" fillId="2" borderId="23" xfId="0" applyNumberFormat="1" applyFont="1" applyFill="1" applyBorder="1" applyAlignment="1">
      <alignment horizontal="center" vertical="top" wrapText="1"/>
    </xf>
    <xf numFmtId="0" fontId="16" fillId="2" borderId="24" xfId="0" applyFont="1" applyFill="1" applyBorder="1" applyAlignment="1">
      <alignment horizontal="center" vertical="top" wrapText="1"/>
    </xf>
    <xf numFmtId="6" fontId="23" fillId="5" borderId="21" xfId="21" applyNumberFormat="1" applyFont="1" applyFill="1" applyBorder="1"/>
    <xf numFmtId="0" fontId="16" fillId="2" borderId="21" xfId="4" applyFont="1" applyFill="1" applyBorder="1"/>
    <xf numFmtId="167" fontId="27" fillId="0" borderId="21" xfId="5" applyNumberFormat="1" applyFont="1" applyFill="1" applyBorder="1" applyAlignment="1" applyProtection="1">
      <alignment vertical="center"/>
    </xf>
    <xf numFmtId="0" fontId="11" fillId="2" borderId="13" xfId="4" applyFont="1" applyFill="1" applyBorder="1" applyAlignment="1">
      <alignment horizontal="left" vertical="center" wrapText="1" indent="1"/>
    </xf>
    <xf numFmtId="0" fontId="11" fillId="2" borderId="14" xfId="4" applyFont="1" applyFill="1" applyBorder="1" applyAlignment="1">
      <alignment horizontal="left" vertical="center" wrapText="1" indent="1"/>
    </xf>
    <xf numFmtId="0" fontId="11" fillId="2" borderId="15" xfId="4" applyFont="1" applyFill="1" applyBorder="1" applyAlignment="1">
      <alignment horizontal="left" vertical="center" wrapText="1" indent="1"/>
    </xf>
    <xf numFmtId="0" fontId="11" fillId="2" borderId="16" xfId="4" applyFont="1" applyFill="1" applyBorder="1" applyAlignment="1">
      <alignment horizontal="left" vertical="center" wrapText="1" indent="1"/>
    </xf>
    <xf numFmtId="0" fontId="11" fillId="2" borderId="0" xfId="4" applyFont="1" applyFill="1" applyAlignment="1">
      <alignment horizontal="left" vertical="center" wrapText="1" indent="1"/>
    </xf>
    <xf numFmtId="0" fontId="11" fillId="2" borderId="17" xfId="4" applyFont="1" applyFill="1" applyBorder="1" applyAlignment="1">
      <alignment horizontal="left" vertical="center" wrapText="1" indent="1"/>
    </xf>
    <xf numFmtId="0" fontId="11" fillId="2" borderId="18" xfId="4" applyFont="1" applyFill="1" applyBorder="1" applyAlignment="1">
      <alignment horizontal="left" vertical="center" wrapText="1" indent="1"/>
    </xf>
    <xf numFmtId="0" fontId="11" fillId="2" borderId="19" xfId="4" applyFont="1" applyFill="1" applyBorder="1" applyAlignment="1">
      <alignment horizontal="left" vertical="center" wrapText="1" indent="1"/>
    </xf>
    <xf numFmtId="0" fontId="11" fillId="2" borderId="20" xfId="4" applyFont="1" applyFill="1" applyBorder="1" applyAlignment="1">
      <alignment horizontal="left" vertical="center" wrapText="1" indent="1"/>
    </xf>
  </cellXfs>
  <cellStyles count="22">
    <cellStyle name="Comma" xfId="1" builtinId="3"/>
    <cellStyle name="Comma 2" xfId="6" xr:uid="{B784A9D8-F572-4090-9437-E0AC61AC9491}"/>
    <cellStyle name="Comma 2 2" xfId="14" xr:uid="{5DD54F40-9085-4CBB-95EA-DDDB0E553F0C}"/>
    <cellStyle name="Comma 3" xfId="10" xr:uid="{FDBD455A-9BA6-4B31-A318-8D7B4EA8AC1E}"/>
    <cellStyle name="Comma 3 2" xfId="16" xr:uid="{263A95F6-B320-43E7-BA0D-5BD9D0593BAB}"/>
    <cellStyle name="Comma 3 2 2" xfId="19" xr:uid="{B548CF41-CC6E-41B5-B24F-FBDFAE79433A}"/>
    <cellStyle name="Comma 4" xfId="12" xr:uid="{4367B3CB-F54C-4EF0-AB74-EF071438458A}"/>
    <cellStyle name="Comma 4 2" xfId="18" xr:uid="{BD6EDCC2-76DD-4EE4-8EDA-34EA5229C868}"/>
    <cellStyle name="Currency" xfId="21" builtinId="4"/>
    <cellStyle name="Heading 1" xfId="3" builtinId="16"/>
    <cellStyle name="Hyperlink" xfId="7" xr:uid="{00000000-000B-0000-0000-000008000000}"/>
    <cellStyle name="Hyperlink 2" xfId="8" xr:uid="{F1BFE73B-EE35-4513-AB3E-97E519FCD690}"/>
    <cellStyle name="Normal" xfId="0" builtinId="0"/>
    <cellStyle name="Normal 2" xfId="4" xr:uid="{2B2A2C8E-00A0-44DC-874C-6E213CE0321A}"/>
    <cellStyle name="Normal 2 2" xfId="13" xr:uid="{F7AF978D-0D5A-497A-BCB9-EC64928E91BB}"/>
    <cellStyle name="Normal 3" xfId="9" xr:uid="{37D1D092-5CAD-48CE-AF86-B10DA7C50B70}"/>
    <cellStyle name="Normal 3 2" xfId="15" xr:uid="{A92FA469-F871-4FA4-95CE-F36D0F30F826}"/>
    <cellStyle name="Normal 4" xfId="20" xr:uid="{CFA11A2A-092C-496C-BF95-B11ED08F8C09}"/>
    <cellStyle name="Per cent 2" xfId="11" xr:uid="{7D56C27E-D648-49D2-B8E4-8A60EC0AB5E4}"/>
    <cellStyle name="Per cent 2 2" xfId="17" xr:uid="{7CDE8D85-8AEE-47E5-BDAD-280D07DAE78E}"/>
    <cellStyle name="Percent" xfId="2" builtinId="5"/>
    <cellStyle name="Static" xfId="5" xr:uid="{C1A825A7-AE0E-44BA-8AA6-34A48F2138F1}"/>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4800"/>
      <color rgb="FF002E2F"/>
      <color rgb="FF27F4B5"/>
      <color rgb="FF163DFF"/>
      <color rgb="FFE6FFF8"/>
      <color rgb="FFCCFFCC"/>
      <color rgb="FF99FFCC"/>
      <color rgb="FF0D6D53"/>
      <color rgb="FFDAEFC3"/>
      <color rgb="FFE3D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83088</xdr:colOff>
      <xdr:row>1</xdr:row>
      <xdr:rowOff>139915</xdr:rowOff>
    </xdr:from>
    <xdr:to>
      <xdr:col>3</xdr:col>
      <xdr:colOff>1532435</xdr:colOff>
      <xdr:row>1</xdr:row>
      <xdr:rowOff>850255</xdr:rowOff>
    </xdr:to>
    <xdr:pic>
      <xdr:nvPicPr>
        <xdr:cNvPr id="6" name="Picture 5">
          <a:extLst>
            <a:ext uri="{FF2B5EF4-FFF2-40B4-BE49-F238E27FC236}">
              <a16:creationId xmlns:a16="http://schemas.microsoft.com/office/drawing/2014/main" id="{20D7066B-3A99-D127-17F1-41D4ACFA9A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4024"/>
        <a:stretch>
          <a:fillRect/>
        </a:stretch>
      </xdr:blipFill>
      <xdr:spPr>
        <a:xfrm>
          <a:off x="83088" y="139915"/>
          <a:ext cx="2611720" cy="710340"/>
        </a:xfrm>
        <a:prstGeom prst="rect">
          <a:avLst/>
        </a:prstGeom>
      </xdr:spPr>
    </xdr:pic>
    <xdr:clientData/>
  </xdr:twoCellAnchor>
  <xdr:twoCellAnchor editAs="oneCell">
    <xdr:from>
      <xdr:col>11</xdr:col>
      <xdr:colOff>1172598</xdr:colOff>
      <xdr:row>1</xdr:row>
      <xdr:rowOff>127122</xdr:rowOff>
    </xdr:from>
    <xdr:to>
      <xdr:col>13</xdr:col>
      <xdr:colOff>14100</xdr:colOff>
      <xdr:row>1</xdr:row>
      <xdr:rowOff>861735</xdr:rowOff>
    </xdr:to>
    <xdr:pic>
      <xdr:nvPicPr>
        <xdr:cNvPr id="2" name="Picture 1">
          <a:extLst>
            <a:ext uri="{FF2B5EF4-FFF2-40B4-BE49-F238E27FC236}">
              <a16:creationId xmlns:a16="http://schemas.microsoft.com/office/drawing/2014/main" id="{062A9FF2-F0C7-D04D-9A60-114E4F9582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6679" t="53076" b="2876"/>
        <a:stretch>
          <a:fillRect/>
        </a:stretch>
      </xdr:blipFill>
      <xdr:spPr>
        <a:xfrm>
          <a:off x="13745598" y="328205"/>
          <a:ext cx="1487335" cy="734613"/>
        </a:xfrm>
        <a:prstGeom prst="rect">
          <a:avLst/>
        </a:prstGeom>
      </xdr:spPr>
    </xdr:pic>
    <xdr:clientData/>
  </xdr:twoCellAnchor>
</xdr:wsDr>
</file>

<file path=xl/theme/theme1.xml><?xml version="1.0" encoding="utf-8"?>
<a:theme xmlns:a="http://schemas.openxmlformats.org/drawingml/2006/main" name="Office Theme">
  <a:themeElements>
    <a:clrScheme name="ROI">
      <a:dk1>
        <a:srgbClr val="505050"/>
      </a:dk1>
      <a:lt1>
        <a:srgbClr val="FFFFFF"/>
      </a:lt1>
      <a:dk2>
        <a:srgbClr val="8F8F8F"/>
      </a:dk2>
      <a:lt2>
        <a:srgbClr val="EAEAEA"/>
      </a:lt2>
      <a:accent1>
        <a:srgbClr val="0C78BE"/>
      </a:accent1>
      <a:accent2>
        <a:srgbClr val="F1222D"/>
      </a:accent2>
      <a:accent3>
        <a:srgbClr val="505050"/>
      </a:accent3>
      <a:accent4>
        <a:srgbClr val="095A91"/>
      </a:accent4>
      <a:accent5>
        <a:srgbClr val="B10B13"/>
      </a:accent5>
      <a:accent6>
        <a:srgbClr val="47ADF3"/>
      </a:accent6>
      <a:hlink>
        <a:srgbClr val="0C78BE"/>
      </a:hlink>
      <a:folHlink>
        <a:srgbClr val="8F8F8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1624A-A0D8-475E-A3A4-96BEAD94FF87}">
  <sheetPr>
    <tabColor theme="4" tint="0.79998168889431442"/>
  </sheetPr>
  <dimension ref="A2:T139"/>
  <sheetViews>
    <sheetView showGridLines="0" tabSelected="1" zoomScale="120" zoomScaleNormal="120" workbookViewId="0">
      <selection activeCell="P21" sqref="P21"/>
    </sheetView>
  </sheetViews>
  <sheetFormatPr baseColWidth="10" defaultColWidth="0" defaultRowHeight="16" x14ac:dyDescent="0.2"/>
  <cols>
    <col min="1" max="1" width="3.83203125" style="18" customWidth="1"/>
    <col min="2" max="2" width="3" style="18" customWidth="1"/>
    <col min="3" max="3" width="12.33203125" style="18" customWidth="1"/>
    <col min="4" max="4" width="36.83203125" style="18" customWidth="1"/>
    <col min="5" max="5" width="5.33203125" style="18" customWidth="1"/>
    <col min="6" max="6" width="29.83203125" style="18" customWidth="1"/>
    <col min="7" max="7" width="21" style="18" customWidth="1"/>
    <col min="8" max="8" width="7.33203125" style="73" customWidth="1"/>
    <col min="9" max="9" width="2.33203125" style="73" customWidth="1"/>
    <col min="10" max="10" width="12.83203125" style="73" customWidth="1"/>
    <col min="11" max="11" width="30.33203125" style="18" customWidth="1"/>
    <col min="12" max="12" width="17.1640625" style="18" customWidth="1"/>
    <col min="13" max="13" width="17.5" style="18" customWidth="1"/>
    <col min="14" max="14" width="8" style="18" customWidth="1"/>
    <col min="15" max="15" width="3.33203125" style="18" customWidth="1"/>
    <col min="16" max="16" width="4" style="18" customWidth="1"/>
    <col min="17" max="17" width="11" style="18" hidden="1" customWidth="1"/>
    <col min="18" max="20" width="9.1640625" style="18" hidden="1" customWidth="1"/>
    <col min="21" max="21" width="9" style="18" hidden="1" customWidth="1"/>
    <col min="22" max="16384" width="9" style="18" hidden="1"/>
  </cols>
  <sheetData>
    <row r="2" spans="1:16" s="12" customFormat="1" ht="73" customHeight="1" x14ac:dyDescent="0.2">
      <c r="A2" s="6"/>
      <c r="B2" s="7"/>
      <c r="C2" s="8"/>
      <c r="D2" s="9" t="s">
        <v>0</v>
      </c>
      <c r="E2" s="10"/>
      <c r="F2" s="10"/>
      <c r="G2" s="10"/>
      <c r="H2" s="8"/>
      <c r="I2" s="8"/>
      <c r="J2" s="8"/>
      <c r="K2" s="8"/>
      <c r="L2" s="8"/>
      <c r="M2" s="8"/>
      <c r="N2" s="8"/>
      <c r="O2" s="11"/>
      <c r="P2" s="6"/>
    </row>
    <row r="3" spans="1:16" s="13" customFormat="1" ht="14" customHeight="1" x14ac:dyDescent="0.2">
      <c r="B3" s="14"/>
      <c r="C3" s="15"/>
      <c r="D3" s="16"/>
      <c r="E3" s="16"/>
      <c r="F3" s="16"/>
      <c r="G3" s="16"/>
      <c r="H3" s="16"/>
      <c r="I3" s="16"/>
      <c r="J3" s="16"/>
      <c r="K3" s="16"/>
      <c r="L3" s="16"/>
      <c r="M3" s="16" t="s">
        <v>1</v>
      </c>
      <c r="N3" s="16"/>
      <c r="O3" s="17"/>
    </row>
    <row r="4" spans="1:16" x14ac:dyDescent="0.2">
      <c r="B4" s="19"/>
      <c r="C4" s="20"/>
      <c r="D4" s="20"/>
      <c r="E4" s="20"/>
      <c r="F4" s="20"/>
      <c r="G4" s="20"/>
      <c r="H4" s="20"/>
      <c r="I4" s="20"/>
      <c r="J4" s="20"/>
      <c r="K4" s="20"/>
      <c r="L4" s="20"/>
      <c r="M4" s="20"/>
      <c r="N4" s="20"/>
      <c r="O4" s="21"/>
    </row>
    <row r="5" spans="1:16" x14ac:dyDescent="0.2">
      <c r="B5" s="19"/>
      <c r="C5" s="22" t="s">
        <v>61</v>
      </c>
      <c r="D5" s="20"/>
      <c r="E5" s="20"/>
      <c r="F5" s="20"/>
      <c r="G5" s="20"/>
      <c r="H5" s="152" t="s">
        <v>87</v>
      </c>
      <c r="I5" s="153"/>
      <c r="J5" s="153"/>
      <c r="K5" s="153"/>
      <c r="L5" s="153"/>
      <c r="M5" s="153"/>
      <c r="N5" s="154"/>
      <c r="O5" s="21"/>
    </row>
    <row r="6" spans="1:16" ht="19" customHeight="1" x14ac:dyDescent="0.2">
      <c r="B6" s="19"/>
      <c r="C6" s="149" t="s">
        <v>2</v>
      </c>
      <c r="D6" s="149"/>
      <c r="E6" s="22" t="s">
        <v>80</v>
      </c>
      <c r="F6" s="20"/>
      <c r="G6" s="20"/>
      <c r="H6" s="155"/>
      <c r="I6" s="156"/>
      <c r="J6" s="156"/>
      <c r="K6" s="156"/>
      <c r="L6" s="156"/>
      <c r="M6" s="156"/>
      <c r="N6" s="157"/>
      <c r="O6" s="21"/>
    </row>
    <row r="7" spans="1:16" ht="19" customHeight="1" x14ac:dyDescent="0.2">
      <c r="B7" s="19"/>
      <c r="C7" s="150" t="s">
        <v>3</v>
      </c>
      <c r="D7" s="150"/>
      <c r="E7" s="140" t="s">
        <v>62</v>
      </c>
      <c r="F7" s="20"/>
      <c r="G7" s="20"/>
      <c r="H7" s="155"/>
      <c r="I7" s="156"/>
      <c r="J7" s="156"/>
      <c r="K7" s="156"/>
      <c r="L7" s="156"/>
      <c r="M7" s="156"/>
      <c r="N7" s="157"/>
      <c r="O7" s="21"/>
    </row>
    <row r="8" spans="1:16" ht="19" customHeight="1" x14ac:dyDescent="0.2">
      <c r="B8" s="19"/>
      <c r="C8" s="151" t="s">
        <v>56</v>
      </c>
      <c r="D8" s="151"/>
      <c r="E8" s="140" t="s">
        <v>55</v>
      </c>
      <c r="F8" s="20"/>
      <c r="G8" s="20"/>
      <c r="H8" s="155"/>
      <c r="I8" s="156"/>
      <c r="J8" s="156"/>
      <c r="K8" s="156"/>
      <c r="L8" s="156"/>
      <c r="M8" s="156"/>
      <c r="N8" s="157"/>
      <c r="O8" s="21"/>
    </row>
    <row r="9" spans="1:16" x14ac:dyDescent="0.2">
      <c r="B9" s="19"/>
      <c r="C9" s="20"/>
      <c r="D9" s="20"/>
      <c r="E9" s="20"/>
      <c r="F9" s="20"/>
      <c r="G9" s="20"/>
      <c r="H9" s="158"/>
      <c r="I9" s="159"/>
      <c r="J9" s="159"/>
      <c r="K9" s="159"/>
      <c r="L9" s="159"/>
      <c r="M9" s="159"/>
      <c r="N9" s="160"/>
      <c r="O9" s="21"/>
    </row>
    <row r="10" spans="1:16" x14ac:dyDescent="0.2">
      <c r="B10" s="19"/>
      <c r="C10" s="20"/>
      <c r="D10" s="20"/>
      <c r="E10" s="20"/>
      <c r="F10" s="20"/>
      <c r="G10" s="20"/>
      <c r="H10" s="23"/>
      <c r="I10" s="23"/>
      <c r="J10" s="23"/>
      <c r="K10" s="20"/>
      <c r="L10" s="20"/>
      <c r="M10" s="20"/>
      <c r="N10" s="20"/>
      <c r="O10" s="21"/>
    </row>
    <row r="11" spans="1:16" ht="17" thickBot="1" x14ac:dyDescent="0.25">
      <c r="B11" s="19"/>
      <c r="C11" s="24" t="s">
        <v>4</v>
      </c>
      <c r="D11" s="25"/>
      <c r="E11" s="25"/>
      <c r="F11" s="25"/>
      <c r="G11" s="25"/>
      <c r="H11" s="26"/>
      <c r="I11" s="26"/>
      <c r="J11" s="24" t="s">
        <v>5</v>
      </c>
      <c r="K11" s="20"/>
      <c r="L11" s="26"/>
      <c r="M11" s="26"/>
      <c r="N11" s="20"/>
      <c r="O11" s="21"/>
    </row>
    <row r="12" spans="1:16" ht="15" customHeight="1" x14ac:dyDescent="0.2">
      <c r="B12" s="19"/>
      <c r="C12" s="27"/>
      <c r="D12" s="28"/>
      <c r="E12" s="28"/>
      <c r="F12" s="29"/>
      <c r="G12" s="30"/>
      <c r="H12" s="26"/>
      <c r="I12" s="7"/>
      <c r="J12" s="8"/>
      <c r="K12" s="8"/>
      <c r="L12" s="8"/>
      <c r="M12" s="8"/>
      <c r="N12" s="11"/>
      <c r="O12" s="31"/>
    </row>
    <row r="13" spans="1:16" ht="15" customHeight="1" x14ac:dyDescent="0.2">
      <c r="B13" s="19"/>
      <c r="C13" s="108" t="s">
        <v>6</v>
      </c>
      <c r="D13" s="113"/>
      <c r="F13" s="32"/>
      <c r="G13" s="33"/>
      <c r="H13" s="26"/>
      <c r="I13" s="105"/>
      <c r="J13" s="110" t="s">
        <v>65</v>
      </c>
      <c r="K13" s="111"/>
      <c r="L13" s="111" t="s">
        <v>7</v>
      </c>
      <c r="M13" s="111" t="s">
        <v>67</v>
      </c>
      <c r="N13" s="35"/>
      <c r="O13" s="21"/>
    </row>
    <row r="14" spans="1:16" ht="15" customHeight="1" x14ac:dyDescent="0.2">
      <c r="B14" s="19"/>
      <c r="C14" s="139"/>
      <c r="D14" s="113" t="s">
        <v>8</v>
      </c>
      <c r="F14" s="36">
        <v>50000</v>
      </c>
      <c r="G14" s="33"/>
      <c r="H14" s="26"/>
      <c r="I14" s="103"/>
      <c r="J14" s="112" t="s">
        <v>66</v>
      </c>
      <c r="K14" s="113"/>
      <c r="L14" s="113"/>
      <c r="M14" s="113"/>
      <c r="N14" s="35"/>
      <c r="O14" s="21"/>
    </row>
    <row r="15" spans="1:16" ht="15" customHeight="1" x14ac:dyDescent="0.2">
      <c r="B15" s="19"/>
      <c r="C15" s="139"/>
      <c r="D15" s="113"/>
      <c r="F15" s="37"/>
      <c r="G15" s="33"/>
      <c r="H15" s="26"/>
      <c r="I15" s="104"/>
      <c r="J15" s="118" t="str">
        <f t="shared" ref="J15:K21" si="0">C26</f>
        <v>Stage 1</v>
      </c>
      <c r="K15" s="119" t="str">
        <f t="shared" si="0"/>
        <v>Registration</v>
      </c>
      <c r="L15" s="120">
        <f t="shared" ref="L15:L21" si="1">F26*G41</f>
        <v>48740</v>
      </c>
      <c r="M15" s="120">
        <f t="shared" ref="M15:M21" si="2">F26*$G$47</f>
        <v>25000</v>
      </c>
      <c r="N15" s="35"/>
      <c r="O15" s="21"/>
    </row>
    <row r="16" spans="1:16" ht="15" customHeight="1" x14ac:dyDescent="0.2">
      <c r="B16" s="19"/>
      <c r="C16" s="108" t="s">
        <v>70</v>
      </c>
      <c r="D16" s="113"/>
      <c r="G16" s="33"/>
      <c r="H16" s="26"/>
      <c r="I16" s="104"/>
      <c r="J16" s="118" t="str">
        <f t="shared" si="0"/>
        <v>Stage 2</v>
      </c>
      <c r="K16" s="119" t="str">
        <f t="shared" si="0"/>
        <v>Skilling (Language Learning)</v>
      </c>
      <c r="L16" s="120">
        <f t="shared" si="1"/>
        <v>974750</v>
      </c>
      <c r="M16" s="120">
        <f t="shared" si="2"/>
        <v>625000</v>
      </c>
      <c r="N16" s="35"/>
      <c r="O16" s="21"/>
    </row>
    <row r="17" spans="2:15" ht="15" customHeight="1" x14ac:dyDescent="0.2">
      <c r="B17" s="19"/>
      <c r="C17" s="139"/>
      <c r="D17" s="113" t="s">
        <v>9</v>
      </c>
      <c r="F17" s="36">
        <v>5000</v>
      </c>
      <c r="G17" s="33"/>
      <c r="H17" s="26"/>
      <c r="I17" s="104"/>
      <c r="J17" s="118" t="str">
        <f t="shared" si="0"/>
        <v>Stage 3</v>
      </c>
      <c r="K17" s="119" t="str">
        <f t="shared" si="0"/>
        <v>Counseling</v>
      </c>
      <c r="L17" s="120">
        <f t="shared" si="1"/>
        <v>175440</v>
      </c>
      <c r="M17" s="120">
        <f t="shared" si="2"/>
        <v>150000</v>
      </c>
      <c r="N17" s="35"/>
      <c r="O17" s="21"/>
    </row>
    <row r="18" spans="2:15" ht="15" customHeight="1" x14ac:dyDescent="0.2">
      <c r="B18" s="19"/>
      <c r="C18" s="136"/>
      <c r="D18" s="113" t="s">
        <v>10</v>
      </c>
      <c r="F18" s="39">
        <v>20</v>
      </c>
      <c r="G18" s="33"/>
      <c r="H18" s="26"/>
      <c r="I18" s="104"/>
      <c r="J18" s="118" t="str">
        <f t="shared" si="0"/>
        <v>Stage 4</v>
      </c>
      <c r="K18" s="119" t="str">
        <f t="shared" si="0"/>
        <v>Job matching</v>
      </c>
      <c r="L18" s="120">
        <f t="shared" si="1"/>
        <v>83340</v>
      </c>
      <c r="M18" s="120">
        <f t="shared" si="2"/>
        <v>75000</v>
      </c>
      <c r="N18" s="35"/>
      <c r="O18" s="21"/>
    </row>
    <row r="19" spans="2:15" ht="15" customHeight="1" x14ac:dyDescent="0.2">
      <c r="B19" s="19"/>
      <c r="C19" s="136"/>
      <c r="D19" s="113" t="s">
        <v>11</v>
      </c>
      <c r="F19" s="40" t="s">
        <v>12</v>
      </c>
      <c r="G19" s="41" t="s">
        <v>57</v>
      </c>
      <c r="H19" s="26"/>
      <c r="I19" s="104"/>
      <c r="J19" s="118" t="str">
        <f t="shared" si="0"/>
        <v>Stage 5</v>
      </c>
      <c r="K19" s="119" t="str">
        <f t="shared" si="0"/>
        <v>Admin/Visa Processing</v>
      </c>
      <c r="L19" s="120">
        <f t="shared" si="1"/>
        <v>138900</v>
      </c>
      <c r="M19" s="120">
        <f t="shared" si="2"/>
        <v>125000</v>
      </c>
      <c r="N19" s="35"/>
      <c r="O19" s="21"/>
    </row>
    <row r="20" spans="2:15" ht="15" customHeight="1" x14ac:dyDescent="0.2">
      <c r="B20" s="19"/>
      <c r="C20" s="136"/>
      <c r="D20" s="113" t="s">
        <v>13</v>
      </c>
      <c r="F20" s="42">
        <f>G47/F18</f>
        <v>12.5</v>
      </c>
      <c r="G20" s="33"/>
      <c r="H20" s="26"/>
      <c r="I20" s="104"/>
      <c r="J20" s="118" t="str">
        <f t="shared" si="0"/>
        <v>Stage 6</v>
      </c>
      <c r="K20" s="119" t="str">
        <f t="shared" si="0"/>
        <v>Travel</v>
      </c>
      <c r="L20" s="120">
        <f t="shared" si="1"/>
        <v>300000</v>
      </c>
      <c r="M20" s="120">
        <f t="shared" si="2"/>
        <v>300000</v>
      </c>
      <c r="N20" s="35"/>
      <c r="O20" s="21"/>
    </row>
    <row r="21" spans="2:15" ht="15" customHeight="1" thickBot="1" x14ac:dyDescent="0.25">
      <c r="B21" s="19"/>
      <c r="C21" s="43"/>
      <c r="D21" s="44"/>
      <c r="E21" s="44"/>
      <c r="F21" s="45"/>
      <c r="G21" s="46"/>
      <c r="H21" s="26"/>
      <c r="I21" s="104"/>
      <c r="J21" s="118" t="str">
        <f t="shared" si="0"/>
        <v>Stage 7</v>
      </c>
      <c r="K21" s="119" t="str">
        <f t="shared" si="0"/>
        <v>Participant starts working</v>
      </c>
      <c r="L21" s="120">
        <f t="shared" si="1"/>
        <v>375000</v>
      </c>
      <c r="M21" s="120">
        <f t="shared" si="2"/>
        <v>375000</v>
      </c>
      <c r="N21" s="35"/>
      <c r="O21" s="21"/>
    </row>
    <row r="22" spans="2:15" ht="15" customHeight="1" x14ac:dyDescent="0.2">
      <c r="B22" s="19"/>
      <c r="C22" s="47"/>
      <c r="D22" s="20"/>
      <c r="E22" s="20"/>
      <c r="F22" s="48"/>
      <c r="G22" s="48"/>
      <c r="H22" s="26"/>
      <c r="I22" s="105"/>
      <c r="J22" s="110" t="s">
        <v>14</v>
      </c>
      <c r="K22" s="121"/>
      <c r="L22" s="122">
        <f>SUM(L15:L21)</f>
        <v>2096170</v>
      </c>
      <c r="M22" s="122">
        <f>SUM(M15:M21)</f>
        <v>1675000</v>
      </c>
      <c r="N22" s="35"/>
      <c r="O22" s="21"/>
    </row>
    <row r="23" spans="2:15" ht="17" thickBot="1" x14ac:dyDescent="0.25">
      <c r="B23" s="19"/>
      <c r="C23" s="24" t="s">
        <v>16</v>
      </c>
      <c r="D23" s="25"/>
      <c r="E23" s="25"/>
      <c r="F23" s="25"/>
      <c r="G23" s="25"/>
      <c r="H23" s="26"/>
      <c r="I23" s="103"/>
      <c r="J23" s="112" t="s">
        <v>15</v>
      </c>
      <c r="K23" s="113"/>
      <c r="L23" s="123">
        <f>F14</f>
        <v>50000</v>
      </c>
      <c r="M23" s="123">
        <f>L23</f>
        <v>50000</v>
      </c>
      <c r="N23" s="35"/>
      <c r="O23" s="21"/>
    </row>
    <row r="24" spans="2:15" x14ac:dyDescent="0.2">
      <c r="B24" s="19"/>
      <c r="C24" s="27"/>
      <c r="D24" s="49"/>
      <c r="E24" s="28"/>
      <c r="F24" s="50"/>
      <c r="G24" s="51"/>
      <c r="H24" s="26"/>
      <c r="I24" s="103"/>
      <c r="J24" s="112" t="s">
        <v>17</v>
      </c>
      <c r="K24" s="113"/>
      <c r="L24" s="123">
        <f>IF(F19="Stage 1",Calcuations_Hidden!D26,IF(F19="Stage 2",Calcuations_Hidden!D27,IF('Attrition Expense Approximator'!F19="Stage 3",Calcuations_Hidden!D28,IF(F19="Stage 4",Calcuations_Hidden!D29,IF('Attrition Expense Approximator'!F19="Stage 5",Calcuations_Hidden!D30,IF('Attrition Expense Approximator'!F19="Stage 6",Calcuations_Hidden!D31,IF('Attrition Expense Approximator'!F19="Stage 7",Calcuations_Hidden!D32,0)))))))</f>
        <v>97474.999999999985</v>
      </c>
      <c r="M24" s="123">
        <f>F17*F20</f>
        <v>62500</v>
      </c>
      <c r="N24" s="35"/>
      <c r="O24" s="21"/>
    </row>
    <row r="25" spans="2:15" ht="17" thickBot="1" x14ac:dyDescent="0.25">
      <c r="B25" s="19"/>
      <c r="C25" s="136"/>
      <c r="D25" s="69" t="s">
        <v>19</v>
      </c>
      <c r="E25" s="107"/>
      <c r="F25" s="69" t="s">
        <v>20</v>
      </c>
      <c r="G25" s="53"/>
      <c r="H25" s="26"/>
      <c r="I25" s="105"/>
      <c r="J25" s="114" t="s">
        <v>18</v>
      </c>
      <c r="K25" s="115"/>
      <c r="L25" s="124">
        <f>SUM(L22:L24)</f>
        <v>2243645</v>
      </c>
      <c r="M25" s="124">
        <f>SUM(M22:M24)</f>
        <v>1787500</v>
      </c>
      <c r="N25" s="35"/>
      <c r="O25" s="21"/>
    </row>
    <row r="26" spans="2:15" x14ac:dyDescent="0.2">
      <c r="B26" s="19"/>
      <c r="C26" s="134" t="s">
        <v>21</v>
      </c>
      <c r="D26" s="54" t="s">
        <v>49</v>
      </c>
      <c r="E26" s="55"/>
      <c r="F26" s="56">
        <v>100</v>
      </c>
      <c r="G26" s="53"/>
      <c r="H26" s="26"/>
      <c r="I26" s="103"/>
      <c r="J26" s="112"/>
      <c r="K26" s="119"/>
      <c r="L26" s="119"/>
      <c r="M26" s="119"/>
      <c r="N26" s="57"/>
      <c r="O26" s="58"/>
    </row>
    <row r="27" spans="2:15" ht="16" customHeight="1" x14ac:dyDescent="0.2">
      <c r="B27" s="19"/>
      <c r="C27" s="134" t="s">
        <v>12</v>
      </c>
      <c r="D27" s="54" t="s">
        <v>50</v>
      </c>
      <c r="F27" s="56">
        <v>2500</v>
      </c>
      <c r="G27" s="53"/>
      <c r="H27" s="26"/>
      <c r="I27" s="34"/>
      <c r="J27" s="116" t="s">
        <v>22</v>
      </c>
      <c r="K27" s="113"/>
      <c r="L27" s="125">
        <f>L25/G47</f>
        <v>8974.58</v>
      </c>
      <c r="M27" s="125">
        <f>M25/F38</f>
        <v>7150</v>
      </c>
      <c r="N27" s="57"/>
      <c r="O27" s="58"/>
    </row>
    <row r="28" spans="2:15" x14ac:dyDescent="0.2">
      <c r="B28" s="19"/>
      <c r="C28" s="134" t="s">
        <v>23</v>
      </c>
      <c r="D28" s="54" t="s">
        <v>52</v>
      </c>
      <c r="F28" s="56">
        <v>600</v>
      </c>
      <c r="G28" s="53"/>
      <c r="H28" s="26"/>
      <c r="I28" s="34"/>
      <c r="J28" s="117" t="s">
        <v>63</v>
      </c>
      <c r="K28" s="117"/>
      <c r="L28" s="126"/>
      <c r="M28" s="126"/>
      <c r="N28" s="59"/>
      <c r="O28" s="58"/>
    </row>
    <row r="29" spans="2:15" ht="16" customHeight="1" x14ac:dyDescent="0.2">
      <c r="B29" s="19"/>
      <c r="C29" s="134" t="s">
        <v>24</v>
      </c>
      <c r="D29" s="54" t="s">
        <v>53</v>
      </c>
      <c r="F29" s="56">
        <v>300</v>
      </c>
      <c r="G29" s="53"/>
      <c r="H29" s="26"/>
      <c r="I29" s="34"/>
      <c r="J29" s="72"/>
      <c r="K29" s="113"/>
      <c r="L29" s="113"/>
      <c r="M29" s="113"/>
      <c r="N29" s="57"/>
      <c r="O29" s="58"/>
    </row>
    <row r="30" spans="2:15" x14ac:dyDescent="0.2">
      <c r="B30" s="19"/>
      <c r="C30" s="134" t="s">
        <v>25</v>
      </c>
      <c r="D30" s="54" t="s">
        <v>76</v>
      </c>
      <c r="F30" s="56">
        <v>500</v>
      </c>
      <c r="G30" s="53"/>
      <c r="H30" s="26"/>
      <c r="I30" s="34"/>
      <c r="J30" s="60" t="s">
        <v>64</v>
      </c>
      <c r="K30" s="113"/>
      <c r="L30" s="147">
        <f>L27-M27</f>
        <v>1824.58</v>
      </c>
      <c r="M30" s="148"/>
      <c r="N30" s="59"/>
      <c r="O30" s="58"/>
    </row>
    <row r="31" spans="2:15" ht="16" customHeight="1" x14ac:dyDescent="0.2">
      <c r="B31" s="19"/>
      <c r="C31" s="134" t="s">
        <v>26</v>
      </c>
      <c r="D31" s="54" t="s">
        <v>51</v>
      </c>
      <c r="F31" s="56">
        <v>1200</v>
      </c>
      <c r="G31" s="53"/>
      <c r="H31" s="26"/>
      <c r="I31" s="34"/>
      <c r="J31" s="119" t="s">
        <v>68</v>
      </c>
      <c r="K31" s="127"/>
      <c r="L31" s="127"/>
      <c r="M31" s="127"/>
      <c r="N31" s="59"/>
      <c r="O31" s="58"/>
    </row>
    <row r="32" spans="2:15" x14ac:dyDescent="0.2">
      <c r="B32" s="19"/>
      <c r="C32" s="134" t="s">
        <v>27</v>
      </c>
      <c r="D32" s="135" t="s">
        <v>28</v>
      </c>
      <c r="E32" s="113"/>
      <c r="F32" s="56">
        <v>1500</v>
      </c>
      <c r="G32" s="53"/>
      <c r="H32" s="26"/>
      <c r="I32" s="34"/>
      <c r="J32" s="119"/>
      <c r="K32" s="127"/>
      <c r="L32" s="127"/>
      <c r="M32" s="127"/>
      <c r="N32" s="57"/>
      <c r="O32" s="58"/>
    </row>
    <row r="33" spans="2:15" x14ac:dyDescent="0.2">
      <c r="B33" s="19"/>
      <c r="C33" s="38"/>
      <c r="D33" s="109"/>
      <c r="E33" s="137" t="s">
        <v>69</v>
      </c>
      <c r="F33" s="138">
        <f>SUM(F26:F32)</f>
        <v>6700</v>
      </c>
      <c r="G33" s="146" t="s">
        <v>29</v>
      </c>
      <c r="H33" s="26"/>
      <c r="I33" s="34"/>
      <c r="J33" s="128" t="s">
        <v>78</v>
      </c>
      <c r="K33" s="62"/>
      <c r="L33" s="147">
        <f>L25-M25</f>
        <v>456145</v>
      </c>
      <c r="M33" s="148"/>
      <c r="N33" s="57"/>
      <c r="O33" s="58"/>
    </row>
    <row r="34" spans="2:15" ht="17" thickBot="1" x14ac:dyDescent="0.25">
      <c r="B34" s="19"/>
      <c r="C34" s="63"/>
      <c r="D34" s="44"/>
      <c r="E34" s="44"/>
      <c r="F34" s="44"/>
      <c r="G34" s="64"/>
      <c r="H34" s="26"/>
      <c r="I34" s="65"/>
      <c r="J34" s="66"/>
      <c r="K34" s="66"/>
      <c r="L34" s="66"/>
      <c r="M34" s="66"/>
      <c r="N34" s="67"/>
      <c r="O34" s="21"/>
    </row>
    <row r="35" spans="2:15" x14ac:dyDescent="0.2">
      <c r="B35" s="19"/>
      <c r="C35" s="20"/>
      <c r="D35" s="20"/>
      <c r="E35" s="20"/>
      <c r="F35" s="20"/>
      <c r="G35" s="20"/>
      <c r="H35" s="26"/>
      <c r="I35" s="26"/>
      <c r="J35" s="68"/>
      <c r="K35" s="68"/>
      <c r="L35" s="68"/>
      <c r="M35" s="68"/>
      <c r="N35" s="68"/>
      <c r="O35" s="21"/>
    </row>
    <row r="36" spans="2:15" ht="17" thickBot="1" x14ac:dyDescent="0.25">
      <c r="B36" s="19"/>
      <c r="C36" s="24" t="s">
        <v>30</v>
      </c>
      <c r="D36" s="25"/>
      <c r="E36" s="25"/>
      <c r="F36" s="25"/>
      <c r="G36" s="25"/>
      <c r="H36" s="26"/>
      <c r="I36" s="26"/>
      <c r="J36" s="26"/>
      <c r="K36" s="26"/>
      <c r="L36" s="26"/>
      <c r="M36" s="26"/>
      <c r="N36" s="20"/>
      <c r="O36" s="21"/>
    </row>
    <row r="37" spans="2:15" ht="17" thickBot="1" x14ac:dyDescent="0.25">
      <c r="B37" s="19"/>
      <c r="C37" s="27"/>
      <c r="D37" s="49"/>
      <c r="E37" s="28"/>
      <c r="F37" s="28"/>
      <c r="G37" s="28"/>
      <c r="H37" s="50"/>
      <c r="I37" s="50"/>
      <c r="J37" s="50"/>
      <c r="K37" s="50"/>
      <c r="L37" s="50"/>
      <c r="M37" s="50"/>
      <c r="N37" s="51"/>
      <c r="O37" s="21"/>
    </row>
    <row r="38" spans="2:15" ht="18" thickTop="1" thickBot="1" x14ac:dyDescent="0.25">
      <c r="B38" s="19"/>
      <c r="C38" s="38"/>
      <c r="D38" s="69" t="s">
        <v>31</v>
      </c>
      <c r="F38" s="145">
        <v>250</v>
      </c>
      <c r="G38" s="61" t="s">
        <v>32</v>
      </c>
      <c r="H38" s="70">
        <v>1</v>
      </c>
      <c r="I38" s="106"/>
      <c r="J38" s="71" t="s">
        <v>58</v>
      </c>
      <c r="K38" s="72"/>
      <c r="L38" s="73"/>
      <c r="M38" s="73"/>
      <c r="N38" s="74"/>
      <c r="O38" s="21"/>
    </row>
    <row r="39" spans="2:15" ht="17" thickTop="1" x14ac:dyDescent="0.2">
      <c r="B39" s="19"/>
      <c r="C39" s="38"/>
      <c r="D39" s="75"/>
      <c r="J39" s="71" t="s">
        <v>59</v>
      </c>
      <c r="K39" s="72"/>
      <c r="L39" s="73"/>
      <c r="M39" s="73"/>
      <c r="N39" s="74"/>
      <c r="O39" s="21"/>
    </row>
    <row r="40" spans="2:15" x14ac:dyDescent="0.2">
      <c r="B40" s="19"/>
      <c r="C40" s="38"/>
      <c r="D40" s="76" t="s">
        <v>72</v>
      </c>
      <c r="F40" s="76" t="s">
        <v>71</v>
      </c>
      <c r="G40" s="132" t="s">
        <v>33</v>
      </c>
      <c r="H40" s="77"/>
      <c r="I40" s="77"/>
      <c r="N40" s="53"/>
      <c r="O40" s="21"/>
    </row>
    <row r="41" spans="2:15" x14ac:dyDescent="0.2">
      <c r="B41" s="19"/>
      <c r="C41" s="134" t="str">
        <f>C26</f>
        <v>Stage 1</v>
      </c>
      <c r="D41" s="135" t="str">
        <f>D26</f>
        <v>Registration</v>
      </c>
      <c r="F41" s="52" t="s">
        <v>77</v>
      </c>
      <c r="G41" s="133">
        <f t="shared" ref="G41:G46" si="3">ROUND(G42/F42,$H$38)</f>
        <v>487.4</v>
      </c>
      <c r="H41" s="78" t="s">
        <v>79</v>
      </c>
      <c r="I41" s="78"/>
      <c r="J41" s="79"/>
      <c r="N41" s="53"/>
      <c r="O41" s="21"/>
    </row>
    <row r="42" spans="2:15" x14ac:dyDescent="0.2">
      <c r="B42" s="19"/>
      <c r="C42" s="134" t="str">
        <f t="shared" ref="C42:C47" si="4">C27</f>
        <v>Stage 2</v>
      </c>
      <c r="D42" s="135" t="str">
        <f>D27</f>
        <v>Skilling (Language Learning)</v>
      </c>
      <c r="F42" s="80">
        <v>0.8</v>
      </c>
      <c r="G42" s="133">
        <f>ROUND(G43/F43,$H$38)</f>
        <v>389.9</v>
      </c>
      <c r="H42" s="129" t="s">
        <v>81</v>
      </c>
      <c r="I42" s="77"/>
      <c r="J42" s="81"/>
      <c r="N42" s="53"/>
      <c r="O42" s="21"/>
    </row>
    <row r="43" spans="2:15" x14ac:dyDescent="0.2">
      <c r="B43" s="19"/>
      <c r="C43" s="134" t="str">
        <f t="shared" si="4"/>
        <v>Stage 3</v>
      </c>
      <c r="D43" s="135" t="str">
        <f>D28</f>
        <v>Counseling</v>
      </c>
      <c r="F43" s="80">
        <v>0.75</v>
      </c>
      <c r="G43" s="133">
        <f t="shared" si="3"/>
        <v>292.39999999999998</v>
      </c>
      <c r="H43" s="129" t="s">
        <v>82</v>
      </c>
      <c r="I43" s="78"/>
      <c r="J43" s="81"/>
      <c r="N43" s="53"/>
      <c r="O43" s="21"/>
    </row>
    <row r="44" spans="2:15" x14ac:dyDescent="0.2">
      <c r="B44" s="19"/>
      <c r="C44" s="134" t="str">
        <f t="shared" si="4"/>
        <v>Stage 4</v>
      </c>
      <c r="D44" s="135" t="str">
        <f>D29</f>
        <v>Job matching</v>
      </c>
      <c r="F44" s="80">
        <v>0.95</v>
      </c>
      <c r="G44" s="133">
        <f t="shared" si="3"/>
        <v>277.8</v>
      </c>
      <c r="H44" s="129" t="s">
        <v>83</v>
      </c>
      <c r="I44" s="78"/>
      <c r="J44" s="81"/>
      <c r="N44" s="53"/>
      <c r="O44" s="21"/>
    </row>
    <row r="45" spans="2:15" x14ac:dyDescent="0.2">
      <c r="B45" s="19"/>
      <c r="C45" s="134" t="str">
        <f t="shared" si="4"/>
        <v>Stage 5</v>
      </c>
      <c r="D45" s="135" t="str">
        <f>D30</f>
        <v>Admin/Visa Processing</v>
      </c>
      <c r="F45" s="80">
        <v>1</v>
      </c>
      <c r="G45" s="133">
        <f t="shared" si="3"/>
        <v>277.8</v>
      </c>
      <c r="H45" s="129" t="s">
        <v>84</v>
      </c>
      <c r="I45" s="78"/>
      <c r="J45" s="81"/>
      <c r="N45" s="53"/>
      <c r="O45" s="21"/>
    </row>
    <row r="46" spans="2:15" ht="17" thickBot="1" x14ac:dyDescent="0.25">
      <c r="B46" s="19"/>
      <c r="C46" s="134" t="str">
        <f t="shared" si="4"/>
        <v>Stage 6</v>
      </c>
      <c r="D46" s="135" t="str">
        <f>D31</f>
        <v>Travel</v>
      </c>
      <c r="F46" s="80">
        <v>0.9</v>
      </c>
      <c r="G46" s="142">
        <f t="shared" si="3"/>
        <v>250</v>
      </c>
      <c r="H46" s="129" t="s">
        <v>85</v>
      </c>
      <c r="I46" s="78"/>
      <c r="J46" s="81"/>
      <c r="N46" s="53"/>
      <c r="O46" s="21"/>
    </row>
    <row r="47" spans="2:15" ht="18" thickTop="1" thickBot="1" x14ac:dyDescent="0.25">
      <c r="B47" s="19"/>
      <c r="C47" s="134" t="str">
        <f t="shared" si="4"/>
        <v>Stage 7</v>
      </c>
      <c r="D47" s="135" t="s">
        <v>28</v>
      </c>
      <c r="F47" s="141">
        <v>1</v>
      </c>
      <c r="G47" s="144">
        <f>F38</f>
        <v>250</v>
      </c>
      <c r="H47" s="78" t="s">
        <v>60</v>
      </c>
      <c r="I47" s="78"/>
      <c r="J47" s="79"/>
      <c r="N47" s="53"/>
      <c r="O47" s="21"/>
    </row>
    <row r="48" spans="2:15" ht="17" thickTop="1" x14ac:dyDescent="0.2">
      <c r="B48" s="19"/>
      <c r="C48" s="136"/>
      <c r="D48" s="135" t="s">
        <v>74</v>
      </c>
      <c r="E48" s="82"/>
      <c r="F48" s="80">
        <v>0.9</v>
      </c>
      <c r="G48" s="143">
        <f>ROUND(G47*F48,$H$38)</f>
        <v>225</v>
      </c>
      <c r="H48" s="129" t="s">
        <v>75</v>
      </c>
      <c r="I48" s="83"/>
      <c r="J48" s="84"/>
      <c r="N48" s="53"/>
      <c r="O48" s="21"/>
    </row>
    <row r="49" spans="2:15" x14ac:dyDescent="0.2">
      <c r="B49" s="19"/>
      <c r="C49" s="136"/>
      <c r="D49" s="135" t="s">
        <v>34</v>
      </c>
      <c r="E49" s="82"/>
      <c r="F49" s="80">
        <v>0.9</v>
      </c>
      <c r="G49" s="133">
        <f>ROUND(G47*F49,$H$38)</f>
        <v>225</v>
      </c>
      <c r="H49" s="129" t="s">
        <v>73</v>
      </c>
      <c r="I49" s="83"/>
      <c r="J49" s="84"/>
      <c r="N49" s="53"/>
      <c r="O49" s="21"/>
    </row>
    <row r="50" spans="2:15" x14ac:dyDescent="0.2">
      <c r="B50" s="19"/>
      <c r="C50" s="38"/>
      <c r="F50" s="85"/>
      <c r="G50" s="86"/>
      <c r="H50" s="18"/>
      <c r="I50" s="18"/>
      <c r="J50" s="18"/>
      <c r="N50" s="53"/>
      <c r="O50" s="21"/>
    </row>
    <row r="51" spans="2:15" x14ac:dyDescent="0.2">
      <c r="B51" s="19"/>
      <c r="C51" s="38"/>
      <c r="F51" s="85"/>
      <c r="G51" s="86"/>
      <c r="H51" s="18"/>
      <c r="I51" s="18"/>
      <c r="J51" s="18"/>
      <c r="N51" s="53"/>
      <c r="O51" s="21"/>
    </row>
    <row r="52" spans="2:15" ht="15" customHeight="1" x14ac:dyDescent="0.2">
      <c r="B52" s="19"/>
      <c r="C52" s="38"/>
      <c r="D52" s="72" t="s">
        <v>35</v>
      </c>
      <c r="E52" s="130"/>
      <c r="F52" s="131">
        <f>G47/G41</f>
        <v>0.51292572835453432</v>
      </c>
      <c r="G52" s="113" t="s">
        <v>36</v>
      </c>
      <c r="H52" s="18"/>
      <c r="I52" s="18"/>
      <c r="J52" s="18"/>
      <c r="N52" s="53"/>
      <c r="O52" s="21"/>
    </row>
    <row r="53" spans="2:15" x14ac:dyDescent="0.2">
      <c r="B53" s="19"/>
      <c r="C53" s="38"/>
      <c r="D53" s="72" t="s">
        <v>54</v>
      </c>
      <c r="E53" s="130"/>
      <c r="F53" s="131">
        <f>G49/G41</f>
        <v>0.46163315551908085</v>
      </c>
      <c r="G53" s="113" t="s">
        <v>37</v>
      </c>
      <c r="N53" s="53"/>
      <c r="O53" s="21"/>
    </row>
    <row r="54" spans="2:15" ht="17" thickBot="1" x14ac:dyDescent="0.25">
      <c r="B54" s="19"/>
      <c r="C54" s="63"/>
      <c r="D54" s="87"/>
      <c r="E54" s="88"/>
      <c r="F54" s="89"/>
      <c r="G54" s="44"/>
      <c r="H54" s="90"/>
      <c r="I54" s="90"/>
      <c r="J54" s="90"/>
      <c r="K54" s="44"/>
      <c r="L54" s="44"/>
      <c r="M54" s="44"/>
      <c r="N54" s="64"/>
      <c r="O54" s="21"/>
    </row>
    <row r="55" spans="2:15" x14ac:dyDescent="0.2">
      <c r="B55" s="19"/>
      <c r="C55" s="20"/>
      <c r="D55" s="99"/>
      <c r="E55" s="100"/>
      <c r="F55" s="101"/>
      <c r="G55" s="20"/>
      <c r="H55" s="23"/>
      <c r="I55" s="23"/>
      <c r="J55" s="23"/>
      <c r="K55" s="20"/>
      <c r="L55" s="20"/>
      <c r="M55" s="20"/>
      <c r="N55" s="20"/>
      <c r="O55" s="21"/>
    </row>
    <row r="56" spans="2:15" x14ac:dyDescent="0.2">
      <c r="B56" s="91"/>
      <c r="C56" s="92"/>
      <c r="D56" s="92"/>
      <c r="E56" s="92"/>
      <c r="F56" s="93"/>
      <c r="G56" s="102" t="s">
        <v>86</v>
      </c>
      <c r="H56" s="94"/>
      <c r="I56" s="94"/>
      <c r="J56" s="94"/>
      <c r="K56" s="95"/>
      <c r="L56" s="92"/>
      <c r="M56" s="92"/>
      <c r="N56" s="92"/>
      <c r="O56" s="96"/>
    </row>
    <row r="57" spans="2:15" x14ac:dyDescent="0.2">
      <c r="F57" s="52"/>
    </row>
    <row r="66" spans="6:11" ht="15" customHeight="1" x14ac:dyDescent="0.2">
      <c r="F66" s="32"/>
      <c r="G66" s="32"/>
      <c r="H66" s="97"/>
      <c r="I66" s="97"/>
      <c r="J66" s="97"/>
      <c r="K66" s="98"/>
    </row>
    <row r="67" spans="6:11" ht="15" customHeight="1" x14ac:dyDescent="0.2">
      <c r="F67" s="32"/>
      <c r="G67" s="32"/>
      <c r="H67" s="97"/>
      <c r="I67" s="97"/>
      <c r="J67" s="97"/>
      <c r="K67" s="98"/>
    </row>
    <row r="68" spans="6:11" ht="15" customHeight="1" x14ac:dyDescent="0.2">
      <c r="F68" s="32"/>
      <c r="G68" s="32"/>
      <c r="H68" s="97"/>
      <c r="I68" s="97"/>
      <c r="J68" s="97"/>
      <c r="K68" s="98"/>
    </row>
    <row r="69" spans="6:11" x14ac:dyDescent="0.2">
      <c r="F69" s="32"/>
      <c r="G69" s="32"/>
      <c r="H69" s="97"/>
      <c r="I69" s="97"/>
      <c r="J69" s="97"/>
      <c r="K69" s="98"/>
    </row>
    <row r="104" s="73" customFormat="1" x14ac:dyDescent="0.2"/>
    <row r="105" s="73" customFormat="1" x14ac:dyDescent="0.2"/>
    <row r="106" s="73" customFormat="1" x14ac:dyDescent="0.2"/>
    <row r="107" s="73" customFormat="1" x14ac:dyDescent="0.2"/>
    <row r="108" s="73" customFormat="1" x14ac:dyDescent="0.2"/>
    <row r="109" s="73" customFormat="1" x14ac:dyDescent="0.2"/>
    <row r="110" s="73" customFormat="1" x14ac:dyDescent="0.2"/>
    <row r="111" s="73" customFormat="1" x14ac:dyDescent="0.2"/>
    <row r="112" s="73" customFormat="1" x14ac:dyDescent="0.2"/>
    <row r="113" spans="4:7" s="73" customFormat="1" x14ac:dyDescent="0.2"/>
    <row r="114" spans="4:7" s="73" customFormat="1" x14ac:dyDescent="0.2"/>
    <row r="115" spans="4:7" s="73" customFormat="1" x14ac:dyDescent="0.2"/>
    <row r="116" spans="4:7" s="73" customFormat="1" x14ac:dyDescent="0.2"/>
    <row r="117" spans="4:7" s="73" customFormat="1" x14ac:dyDescent="0.2"/>
    <row r="124" spans="4:7" collapsed="1" x14ac:dyDescent="0.2"/>
    <row r="125" spans="4:7" x14ac:dyDescent="0.2">
      <c r="D125" s="37"/>
      <c r="E125" s="37"/>
      <c r="F125" s="37"/>
      <c r="G125" s="37"/>
    </row>
    <row r="126" spans="4:7" x14ac:dyDescent="0.2">
      <c r="D126" s="37"/>
      <c r="E126" s="37"/>
      <c r="F126" s="37"/>
      <c r="G126" s="37"/>
    </row>
    <row r="127" spans="4:7" x14ac:dyDescent="0.2">
      <c r="D127" s="37"/>
      <c r="E127" s="37"/>
      <c r="F127" s="37"/>
      <c r="G127" s="37"/>
    </row>
    <row r="128" spans="4:7" x14ac:dyDescent="0.2">
      <c r="D128" s="37"/>
      <c r="E128" s="37"/>
      <c r="F128" s="37"/>
      <c r="G128" s="37"/>
    </row>
    <row r="129" spans="4:7" x14ac:dyDescent="0.2">
      <c r="D129" s="37"/>
      <c r="E129" s="37"/>
      <c r="F129" s="37"/>
      <c r="G129" s="37"/>
    </row>
    <row r="130" spans="4:7" x14ac:dyDescent="0.2">
      <c r="D130" s="37"/>
      <c r="E130" s="37"/>
      <c r="F130" s="37"/>
      <c r="G130" s="37"/>
    </row>
    <row r="131" spans="4:7" x14ac:dyDescent="0.2">
      <c r="D131" s="37"/>
      <c r="E131" s="37"/>
      <c r="F131" s="37"/>
      <c r="G131" s="37"/>
    </row>
    <row r="132" spans="4:7" x14ac:dyDescent="0.2">
      <c r="D132" s="37"/>
      <c r="E132" s="37"/>
      <c r="F132" s="37"/>
      <c r="G132" s="37"/>
    </row>
    <row r="133" spans="4:7" x14ac:dyDescent="0.2">
      <c r="D133" s="37"/>
      <c r="E133" s="37"/>
      <c r="F133" s="37"/>
      <c r="G133" s="37"/>
    </row>
    <row r="134" spans="4:7" x14ac:dyDescent="0.2">
      <c r="D134" s="37"/>
      <c r="E134" s="37"/>
      <c r="F134" s="37"/>
      <c r="G134" s="37"/>
    </row>
    <row r="135" spans="4:7" x14ac:dyDescent="0.2">
      <c r="D135" s="37"/>
      <c r="E135" s="37"/>
      <c r="F135" s="37"/>
      <c r="G135" s="37"/>
    </row>
    <row r="136" spans="4:7" x14ac:dyDescent="0.2">
      <c r="D136" s="37"/>
      <c r="E136" s="37"/>
      <c r="F136" s="37"/>
      <c r="G136" s="37"/>
    </row>
    <row r="137" spans="4:7" x14ac:dyDescent="0.2">
      <c r="D137" s="37"/>
      <c r="E137" s="37"/>
      <c r="F137" s="37"/>
      <c r="G137" s="37"/>
    </row>
    <row r="138" spans="4:7" x14ac:dyDescent="0.2">
      <c r="D138" s="37"/>
      <c r="E138" s="37"/>
      <c r="F138" s="37"/>
      <c r="G138" s="37"/>
    </row>
    <row r="139" spans="4:7" x14ac:dyDescent="0.2">
      <c r="D139" s="37"/>
      <c r="E139" s="37"/>
      <c r="F139" s="37"/>
      <c r="G139" s="37"/>
    </row>
  </sheetData>
  <mergeCells count="6">
    <mergeCell ref="L33:M33"/>
    <mergeCell ref="C6:D6"/>
    <mergeCell ref="C7:D7"/>
    <mergeCell ref="C8:D8"/>
    <mergeCell ref="L30:M30"/>
    <mergeCell ref="H5:N9"/>
  </mergeCells>
  <conditionalFormatting sqref="H48:H49">
    <cfRule type="cellIs" dxfId="3" priority="1" operator="equal">
      <formula>$G50</formula>
    </cfRule>
  </conditionalFormatting>
  <conditionalFormatting sqref="H41:J41 I43:J43 I45:J46 H47:J47 I48:J49">
    <cfRule type="cellIs" dxfId="2" priority="98" operator="equal">
      <formula>$G41</formula>
    </cfRule>
  </conditionalFormatting>
  <conditionalFormatting sqref="H42:J42 H43:H46">
    <cfRule type="cellIs" dxfId="1" priority="161" operator="equal">
      <formula>$G44</formula>
    </cfRule>
  </conditionalFormatting>
  <conditionalFormatting sqref="I44:J44">
    <cfRule type="cellIs" dxfId="0" priority="162" operator="equal">
      <formula>#REF!</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D7E0FA9-9F75-C048-9B50-CE7DE43FC37F}">
          <x14:formula1>
            <xm:f>Calcuations_Hidden!$A$16:$A$23</xm:f>
          </x14:formula1>
          <xm:sqref>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6B2CA-894E-5847-8F6C-3C6E92602601}">
  <sheetPr>
    <tabColor theme="4" tint="0.79998168889431442"/>
  </sheetPr>
  <dimension ref="A2:D32"/>
  <sheetViews>
    <sheetView workbookViewId="0">
      <selection activeCell="C51" sqref="C51"/>
    </sheetView>
  </sheetViews>
  <sheetFormatPr baseColWidth="10" defaultColWidth="11" defaultRowHeight="16" x14ac:dyDescent="0.2"/>
  <cols>
    <col min="1" max="3" width="24.1640625" customWidth="1"/>
    <col min="4" max="4" width="12.5" bestFit="1" customWidth="1"/>
  </cols>
  <sheetData>
    <row r="2" spans="1:4" x14ac:dyDescent="0.2">
      <c r="B2" t="s">
        <v>38</v>
      </c>
      <c r="C2" t="s">
        <v>39</v>
      </c>
      <c r="D2" t="s">
        <v>40</v>
      </c>
    </row>
    <row r="3" spans="1:4" x14ac:dyDescent="0.2">
      <c r="A3" t="str">
        <f>'Attrition Expense Approximator'!D26</f>
        <v>Registration</v>
      </c>
      <c r="B3">
        <f>'Attrition Expense Approximator'!F26</f>
        <v>100</v>
      </c>
      <c r="C3" s="3">
        <f>'Attrition Expense Approximator'!$F$38</f>
        <v>250</v>
      </c>
      <c r="D3" s="3">
        <f>B3*C3</f>
        <v>25000</v>
      </c>
    </row>
    <row r="4" spans="1:4" x14ac:dyDescent="0.2">
      <c r="A4" t="str">
        <f>'Attrition Expense Approximator'!D27</f>
        <v>Skilling (Language Learning)</v>
      </c>
      <c r="B4">
        <f>'Attrition Expense Approximator'!F27</f>
        <v>2500</v>
      </c>
      <c r="C4" s="3">
        <f>'Attrition Expense Approximator'!$F$38</f>
        <v>250</v>
      </c>
      <c r="D4" s="3">
        <f t="shared" ref="D4:D8" si="0">B4*C4</f>
        <v>625000</v>
      </c>
    </row>
    <row r="5" spans="1:4" x14ac:dyDescent="0.2">
      <c r="A5" t="str">
        <f>'Attrition Expense Approximator'!D28</f>
        <v>Counseling</v>
      </c>
      <c r="B5">
        <f>'Attrition Expense Approximator'!F28</f>
        <v>600</v>
      </c>
      <c r="C5" s="3">
        <f>'Attrition Expense Approximator'!$F$38</f>
        <v>250</v>
      </c>
      <c r="D5" s="3">
        <f t="shared" si="0"/>
        <v>150000</v>
      </c>
    </row>
    <row r="6" spans="1:4" x14ac:dyDescent="0.2">
      <c r="A6" t="str">
        <f>'Attrition Expense Approximator'!D29</f>
        <v>Job matching</v>
      </c>
      <c r="B6">
        <f>'Attrition Expense Approximator'!F29</f>
        <v>300</v>
      </c>
      <c r="C6" s="3">
        <f>'Attrition Expense Approximator'!$F$38</f>
        <v>250</v>
      </c>
      <c r="D6" s="3">
        <f t="shared" si="0"/>
        <v>75000</v>
      </c>
    </row>
    <row r="7" spans="1:4" x14ac:dyDescent="0.2">
      <c r="A7" t="str">
        <f>'Attrition Expense Approximator'!D30</f>
        <v>Admin/Visa Processing</v>
      </c>
      <c r="B7">
        <f>'Attrition Expense Approximator'!F30</f>
        <v>500</v>
      </c>
      <c r="C7" s="3">
        <f>'Attrition Expense Approximator'!$F$38</f>
        <v>250</v>
      </c>
      <c r="D7" s="3">
        <f t="shared" si="0"/>
        <v>125000</v>
      </c>
    </row>
    <row r="8" spans="1:4" x14ac:dyDescent="0.2">
      <c r="A8" t="str">
        <f>'Attrition Expense Approximator'!D32</f>
        <v>Participant starts working</v>
      </c>
      <c r="B8">
        <f>'Attrition Expense Approximator'!F32</f>
        <v>1500</v>
      </c>
      <c r="C8" s="3">
        <f>'Attrition Expense Approximator'!$F$38</f>
        <v>250</v>
      </c>
      <c r="D8" s="3">
        <f t="shared" si="0"/>
        <v>375000</v>
      </c>
    </row>
    <row r="9" spans="1:4" x14ac:dyDescent="0.2">
      <c r="D9" s="4">
        <f>SUM(D3:D8)</f>
        <v>1375000</v>
      </c>
    </row>
    <row r="10" spans="1:4" x14ac:dyDescent="0.2">
      <c r="A10" t="s">
        <v>41</v>
      </c>
      <c r="D10" s="2">
        <f>'Attrition Expense Approximator'!L23</f>
        <v>50000</v>
      </c>
    </row>
    <row r="11" spans="1:4" x14ac:dyDescent="0.2">
      <c r="A11" t="s">
        <v>42</v>
      </c>
      <c r="D11" s="2">
        <f>'Attrition Expense Approximator'!L24</f>
        <v>97474.999999999985</v>
      </c>
    </row>
    <row r="13" spans="1:4" x14ac:dyDescent="0.2">
      <c r="A13" s="1" t="s">
        <v>43</v>
      </c>
      <c r="B13" s="1"/>
      <c r="C13" s="1"/>
      <c r="D13" s="1">
        <f>SUM(D9:D11)</f>
        <v>1522475</v>
      </c>
    </row>
    <row r="16" spans="1:4" x14ac:dyDescent="0.2">
      <c r="A16" t="s">
        <v>44</v>
      </c>
    </row>
    <row r="17" spans="1:4" x14ac:dyDescent="0.2">
      <c r="A17" t="str">
        <f>'Attrition Expense Approximator'!C26</f>
        <v>Stage 1</v>
      </c>
    </row>
    <row r="18" spans="1:4" x14ac:dyDescent="0.2">
      <c r="A18" t="str">
        <f>'Attrition Expense Approximator'!C27</f>
        <v>Stage 2</v>
      </c>
    </row>
    <row r="19" spans="1:4" x14ac:dyDescent="0.2">
      <c r="A19" t="str">
        <f>'Attrition Expense Approximator'!C28</f>
        <v>Stage 3</v>
      </c>
    </row>
    <row r="20" spans="1:4" x14ac:dyDescent="0.2">
      <c r="A20" t="str">
        <f>'Attrition Expense Approximator'!C29</f>
        <v>Stage 4</v>
      </c>
    </row>
    <row r="21" spans="1:4" x14ac:dyDescent="0.2">
      <c r="A21" t="str">
        <f>'Attrition Expense Approximator'!C30</f>
        <v>Stage 5</v>
      </c>
    </row>
    <row r="22" spans="1:4" x14ac:dyDescent="0.2">
      <c r="A22" t="str">
        <f>'Attrition Expense Approximator'!C31</f>
        <v>Stage 6</v>
      </c>
    </row>
    <row r="23" spans="1:4" x14ac:dyDescent="0.2">
      <c r="A23" t="str">
        <f>'Attrition Expense Approximator'!C32</f>
        <v>Stage 7</v>
      </c>
    </row>
    <row r="25" spans="1:4" x14ac:dyDescent="0.2">
      <c r="A25" s="1" t="s">
        <v>45</v>
      </c>
      <c r="B25" t="s">
        <v>46</v>
      </c>
      <c r="C25" t="s">
        <v>47</v>
      </c>
      <c r="D25" t="s">
        <v>48</v>
      </c>
    </row>
    <row r="26" spans="1:4" x14ac:dyDescent="0.2">
      <c r="A26" t="str">
        <f>A17</f>
        <v>Stage 1</v>
      </c>
      <c r="B26" s="3">
        <f>'Attrition Expense Approximator'!G41</f>
        <v>487.4</v>
      </c>
      <c r="C26" s="3">
        <f>B26/'Attrition Expense Approximator'!$F$18</f>
        <v>24.369999999999997</v>
      </c>
      <c r="D26" s="5">
        <f>C26*'Attrition Expense Approximator'!$F$17</f>
        <v>121849.99999999999</v>
      </c>
    </row>
    <row r="27" spans="1:4" x14ac:dyDescent="0.2">
      <c r="A27" t="str">
        <f t="shared" ref="A27:A32" si="1">A18</f>
        <v>Stage 2</v>
      </c>
      <c r="B27" s="3">
        <f>'Attrition Expense Approximator'!G42</f>
        <v>389.9</v>
      </c>
      <c r="C27" s="3">
        <f>B27/'Attrition Expense Approximator'!$F$18</f>
        <v>19.494999999999997</v>
      </c>
      <c r="D27" s="5">
        <f>C27*'Attrition Expense Approximator'!$F$17</f>
        <v>97474.999999999985</v>
      </c>
    </row>
    <row r="28" spans="1:4" x14ac:dyDescent="0.2">
      <c r="A28" t="str">
        <f t="shared" si="1"/>
        <v>Stage 3</v>
      </c>
      <c r="B28" s="3">
        <f>'Attrition Expense Approximator'!G43</f>
        <v>292.39999999999998</v>
      </c>
      <c r="C28" s="3">
        <f>B28/'Attrition Expense Approximator'!$F$18</f>
        <v>14.62</v>
      </c>
      <c r="D28" s="5">
        <f>C28*'Attrition Expense Approximator'!$F$17</f>
        <v>73100</v>
      </c>
    </row>
    <row r="29" spans="1:4" x14ac:dyDescent="0.2">
      <c r="A29" t="str">
        <f t="shared" si="1"/>
        <v>Stage 4</v>
      </c>
      <c r="B29" s="3">
        <f>'Attrition Expense Approximator'!G44</f>
        <v>277.8</v>
      </c>
      <c r="C29" s="3">
        <f>B29/'Attrition Expense Approximator'!$F$18</f>
        <v>13.89</v>
      </c>
      <c r="D29" s="5">
        <f>C29*'Attrition Expense Approximator'!$F$17</f>
        <v>69450</v>
      </c>
    </row>
    <row r="30" spans="1:4" x14ac:dyDescent="0.2">
      <c r="A30" t="str">
        <f t="shared" si="1"/>
        <v>Stage 5</v>
      </c>
      <c r="B30" s="3">
        <f>'Attrition Expense Approximator'!G45</f>
        <v>277.8</v>
      </c>
      <c r="C30" s="3">
        <f>B30/'Attrition Expense Approximator'!$F$18</f>
        <v>13.89</v>
      </c>
      <c r="D30" s="5">
        <f>C30*'Attrition Expense Approximator'!$F$17</f>
        <v>69450</v>
      </c>
    </row>
    <row r="31" spans="1:4" x14ac:dyDescent="0.2">
      <c r="A31" t="str">
        <f t="shared" si="1"/>
        <v>Stage 6</v>
      </c>
      <c r="B31" s="3">
        <f>'Attrition Expense Approximator'!G46</f>
        <v>250</v>
      </c>
      <c r="C31" s="3">
        <f>B31/'Attrition Expense Approximator'!$F$18</f>
        <v>12.5</v>
      </c>
      <c r="D31" s="5">
        <f>C31*'Attrition Expense Approximator'!$F$17</f>
        <v>62500</v>
      </c>
    </row>
    <row r="32" spans="1:4" x14ac:dyDescent="0.2">
      <c r="A32" t="str">
        <f t="shared" si="1"/>
        <v>Stage 7</v>
      </c>
      <c r="B32" s="3">
        <f>'Attrition Expense Approximator'!G47</f>
        <v>250</v>
      </c>
      <c r="C32" s="3">
        <f>B32/'Attrition Expense Approximator'!$F$18</f>
        <v>12.5</v>
      </c>
      <c r="D32" s="5">
        <f>C32*'Attrition Expense Approximator'!$F$17</f>
        <v>62500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99a392-47f0-4afb-bdb0-736ef937b4a8">
      <Terms xmlns="http://schemas.microsoft.com/office/infopath/2007/PartnerControls"/>
    </lcf76f155ced4ddcb4097134ff3c332f>
    <TaxCatchAll xmlns="2bdb30ad-755c-4b82-8109-a591213ad8ff" xsi:nil="true"/>
    <Startup_x0020_name xmlns="8799a392-47f0-4afb-bdb0-736ef937b4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11F43120F10CB4AA3DEF41E698C6EE2" ma:contentTypeVersion="19" ma:contentTypeDescription="Create a new document." ma:contentTypeScope="" ma:versionID="fe9367249dad212907bd00b934bce0fd">
  <xsd:schema xmlns:xsd="http://www.w3.org/2001/XMLSchema" xmlns:xs="http://www.w3.org/2001/XMLSchema" xmlns:p="http://schemas.microsoft.com/office/2006/metadata/properties" xmlns:ns2="8799a392-47f0-4afb-bdb0-736ef937b4a8" xmlns:ns3="2bdb30ad-755c-4b82-8109-a591213ad8ff" targetNamespace="http://schemas.microsoft.com/office/2006/metadata/properties" ma:root="true" ma:fieldsID="46c6ca73de3bf9ac2b42e36ab3432ae6" ns2:_="" ns3:_="">
    <xsd:import namespace="8799a392-47f0-4afb-bdb0-736ef937b4a8"/>
    <xsd:import namespace="2bdb30ad-755c-4b82-8109-a591213ad8f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Startup_x0020_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99a392-47f0-4afb-bdb0-736ef937b4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37df839-95b0-426b-ae01-445dcbef8cf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Startup_x0020_name" ma:index="26" nillable="true" ma:displayName="Startup name" ma:internalName="Startup_x0020_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db30ad-755c-4b82-8109-a591213ad8f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b503a3e-3a17-4444-8f57-7f97d7dd27d5}" ma:internalName="TaxCatchAll" ma:showField="CatchAllData" ma:web="2bdb30ad-755c-4b82-8109-a591213ad8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717E9C-CE64-4379-B9A2-F8C3061BFFDE}">
  <ds:schemaRefs>
    <ds:schemaRef ds:uri="http://www.w3.org/XML/1998/namespace"/>
    <ds:schemaRef ds:uri="8799a392-47f0-4afb-bdb0-736ef937b4a8"/>
    <ds:schemaRef ds:uri="http://purl.org/dc/elements/1.1/"/>
    <ds:schemaRef ds:uri="2bdb30ad-755c-4b82-8109-a591213ad8ff"/>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EC1E4F85-71CC-4571-BFBD-24BE86A9AC22}">
  <ds:schemaRefs>
    <ds:schemaRef ds:uri="http://schemas.microsoft.com/sharepoint/v3/contenttype/forms"/>
  </ds:schemaRefs>
</ds:datastoreItem>
</file>

<file path=customXml/itemProps3.xml><?xml version="1.0" encoding="utf-8"?>
<ds:datastoreItem xmlns:ds="http://schemas.openxmlformats.org/officeDocument/2006/customXml" ds:itemID="{69AB682F-6997-4A75-AB3A-98E6914781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99a392-47f0-4afb-bdb0-736ef937b4a8"/>
    <ds:schemaRef ds:uri="2bdb30ad-755c-4b82-8109-a591213ad8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Attrition Expense Approximator</vt:lpstr>
      <vt:lpstr>Calcuations_Hidden</vt:lpstr>
    </vt:vector>
  </TitlesOfParts>
  <Manager/>
  <Company>Labor Moblity Partnerships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Pipeline Modeling</dc:title>
  <dc:subject>Mobility Finance Network Tools</dc:subject>
  <dc:creator>Elicia Carmichael</dc:creator>
  <cp:keywords/>
  <dc:description/>
  <cp:lastModifiedBy>Elicia Carmichael</cp:lastModifiedBy>
  <cp:revision/>
  <dcterms:created xsi:type="dcterms:W3CDTF">2020-06-22T15:55:59Z</dcterms:created>
  <dcterms:modified xsi:type="dcterms:W3CDTF">2026-07-13T21:28:22Z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0x010100511F43120F10CB4AA3DEF41E698C6EE2</vt:lpwstr>
  </property>
  <property fmtid="{D5CDD505-2E9C-101B-9397-08002B2CF9AE}" pid="3" name="Order">
    <vt:i4>24600</vt:i4>
  </property>
  <property fmtid="{D5CDD505-2E9C-101B-9397-08002B2CF9AE}" pid="4" name="MediaServiceImageTags">
    <vt:lpwstr/>
  </property>
</Properties>
</file>